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lcc.local\files\personal\skanterman\"/>
    </mc:Choice>
  </mc:AlternateContent>
  <xr:revisionPtr revIDLastSave="0" documentId="13_ncr:1_{EEA88F46-C444-48D1-AE70-875D0135AFA9}" xr6:coauthVersionLast="45" xr6:coauthVersionMax="45" xr10:uidLastSave="{00000000-0000-0000-0000-000000000000}"/>
  <bookViews>
    <workbookView xWindow="-28920" yWindow="-120" windowWidth="29040" windowHeight="15840" activeTab="2" xr2:uid="{BFF7F13C-82E2-4D7B-B190-332E13620B3E}"/>
  </bookViews>
  <sheets>
    <sheet name="Salary Table (52 Week)" sheetId="1" r:id="rId1"/>
    <sheet name="Salary Table (36week)" sheetId="3" r:id="rId2"/>
    <sheet name="impact to budget" sheetId="5" r:id="rId3"/>
  </sheets>
  <definedNames>
    <definedName name="_xlnm._FilterDatabase" localSheetId="1" hidden="1">'Salary Table (36week)'!$B$7:$F$268</definedName>
    <definedName name="_xlnm._FilterDatabase" localSheetId="0" hidden="1">'Salary Table (52 Week)'!$B$7:$F$261</definedName>
    <definedName name="_xlnm.Print_Titles" localSheetId="2">'impact to budget'!$1:$4</definedName>
    <definedName name="_xlnm.Print_Titles" localSheetId="1">'Salary Table (36week)'!$1:$7</definedName>
    <definedName name="_xlnm.Print_Titles" localSheetId="0">'Salary Table (52 Week)'!$1:$7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65" i="3" l="1"/>
  <c r="V266" i="3" s="1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07" i="3"/>
  <c r="V208" i="3" s="1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78" i="3"/>
  <c r="V179" i="3" s="1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49" i="3"/>
  <c r="V150" i="3" s="1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1" i="3"/>
  <c r="V92" i="3" s="1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2" i="3"/>
  <c r="V63" i="3" s="1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3" i="3"/>
  <c r="V34" i="3" s="1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P264" i="3"/>
  <c r="P265" i="3" s="1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5" i="3"/>
  <c r="P236" i="3" s="1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06" i="3"/>
  <c r="P207" i="3" s="1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77" i="3"/>
  <c r="P178" i="3" s="1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48" i="3"/>
  <c r="P149" i="3" s="1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19" i="3"/>
  <c r="P120" i="3" s="1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0" i="3"/>
  <c r="P91" i="3" s="1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1" i="3"/>
  <c r="P62" i="3" s="1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2" i="3"/>
  <c r="P33" i="3" s="1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J241" i="3"/>
  <c r="J242" i="3" s="1"/>
  <c r="J243" i="3" s="1"/>
  <c r="J244" i="3" s="1"/>
  <c r="J245" i="3" s="1"/>
  <c r="J246" i="3" s="1"/>
  <c r="J247" i="3" s="1"/>
  <c r="J248" i="3" s="1"/>
  <c r="J249" i="3" s="1"/>
  <c r="J250" i="3" s="1"/>
  <c r="J251" i="3" s="1"/>
  <c r="J252" i="3" s="1"/>
  <c r="J253" i="3" s="1"/>
  <c r="J254" i="3" s="1"/>
  <c r="J255" i="3" s="1"/>
  <c r="J256" i="3" s="1"/>
  <c r="J257" i="3" s="1"/>
  <c r="J258" i="3" s="1"/>
  <c r="J259" i="3" s="1"/>
  <c r="J260" i="3" s="1"/>
  <c r="J261" i="3" s="1"/>
  <c r="J262" i="3" s="1"/>
  <c r="J263" i="3" s="1"/>
  <c r="J264" i="3" s="1"/>
  <c r="J240" i="3"/>
  <c r="J213" i="3"/>
  <c r="J214" i="3" s="1"/>
  <c r="J215" i="3" s="1"/>
  <c r="J216" i="3" s="1"/>
  <c r="J217" i="3" s="1"/>
  <c r="J218" i="3" s="1"/>
  <c r="J219" i="3" s="1"/>
  <c r="J220" i="3" s="1"/>
  <c r="J221" i="3" s="1"/>
  <c r="J222" i="3" s="1"/>
  <c r="J223" i="3" s="1"/>
  <c r="J224" i="3" s="1"/>
  <c r="J225" i="3" s="1"/>
  <c r="J226" i="3" s="1"/>
  <c r="J227" i="3" s="1"/>
  <c r="J228" i="3" s="1"/>
  <c r="J229" i="3" s="1"/>
  <c r="J230" i="3" s="1"/>
  <c r="J231" i="3" s="1"/>
  <c r="J232" i="3" s="1"/>
  <c r="J233" i="3" s="1"/>
  <c r="J234" i="3" s="1"/>
  <c r="J235" i="3" s="1"/>
  <c r="J212" i="3"/>
  <c r="J211" i="3"/>
  <c r="J185" i="3"/>
  <c r="J186" i="3" s="1"/>
  <c r="J187" i="3" s="1"/>
  <c r="J188" i="3" s="1"/>
  <c r="J189" i="3" s="1"/>
  <c r="J190" i="3" s="1"/>
  <c r="J191" i="3" s="1"/>
  <c r="J192" i="3" s="1"/>
  <c r="J193" i="3" s="1"/>
  <c r="J194" i="3" s="1"/>
  <c r="J195" i="3" s="1"/>
  <c r="J196" i="3" s="1"/>
  <c r="J197" i="3" s="1"/>
  <c r="J198" i="3" s="1"/>
  <c r="J199" i="3" s="1"/>
  <c r="J200" i="3" s="1"/>
  <c r="J201" i="3" s="1"/>
  <c r="J202" i="3" s="1"/>
  <c r="J203" i="3" s="1"/>
  <c r="J204" i="3" s="1"/>
  <c r="J205" i="3" s="1"/>
  <c r="J206" i="3" s="1"/>
  <c r="J184" i="3"/>
  <c r="J183" i="3"/>
  <c r="J182" i="3"/>
  <c r="J157" i="3"/>
  <c r="J158" i="3" s="1"/>
  <c r="J159" i="3" s="1"/>
  <c r="J160" i="3" s="1"/>
  <c r="J161" i="3" s="1"/>
  <c r="J162" i="3" s="1"/>
  <c r="J163" i="3" s="1"/>
  <c r="J164" i="3" s="1"/>
  <c r="J165" i="3" s="1"/>
  <c r="J166" i="3" s="1"/>
  <c r="J167" i="3" s="1"/>
  <c r="J168" i="3" s="1"/>
  <c r="J169" i="3" s="1"/>
  <c r="J170" i="3" s="1"/>
  <c r="J171" i="3" s="1"/>
  <c r="J172" i="3" s="1"/>
  <c r="J173" i="3" s="1"/>
  <c r="J174" i="3" s="1"/>
  <c r="J175" i="3" s="1"/>
  <c r="J176" i="3" s="1"/>
  <c r="J177" i="3" s="1"/>
  <c r="J156" i="3"/>
  <c r="J155" i="3"/>
  <c r="J154" i="3"/>
  <c r="J153" i="3"/>
  <c r="J129" i="3"/>
  <c r="J130" i="3" s="1"/>
  <c r="J131" i="3" s="1"/>
  <c r="J132" i="3" s="1"/>
  <c r="J133" i="3" s="1"/>
  <c r="J134" i="3" s="1"/>
  <c r="J135" i="3" s="1"/>
  <c r="J136" i="3" s="1"/>
  <c r="J137" i="3" s="1"/>
  <c r="J138" i="3" s="1"/>
  <c r="J139" i="3" s="1"/>
  <c r="J140" i="3" s="1"/>
  <c r="J141" i="3" s="1"/>
  <c r="J142" i="3" s="1"/>
  <c r="J143" i="3" s="1"/>
  <c r="J144" i="3" s="1"/>
  <c r="J145" i="3" s="1"/>
  <c r="J146" i="3" s="1"/>
  <c r="J147" i="3" s="1"/>
  <c r="J148" i="3" s="1"/>
  <c r="J128" i="3"/>
  <c r="J127" i="3"/>
  <c r="J126" i="3"/>
  <c r="J125" i="3"/>
  <c r="J124" i="3"/>
  <c r="J101" i="3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J118" i="3" s="1"/>
  <c r="J119" i="3" s="1"/>
  <c r="J100" i="3"/>
  <c r="J99" i="3"/>
  <c r="J98" i="3"/>
  <c r="J97" i="3"/>
  <c r="J96" i="3"/>
  <c r="J95" i="3"/>
  <c r="J66" i="3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37" i="3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9" i="3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8" i="3"/>
  <c r="V265" i="1"/>
  <c r="V266" i="1" s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6" i="1"/>
  <c r="V237" i="1" s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78" i="1"/>
  <c r="V179" i="1" s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49" i="1"/>
  <c r="V150" i="1" s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0" i="1"/>
  <c r="V121" i="1" s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1" i="1"/>
  <c r="V92" i="1" s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2" i="1"/>
  <c r="V63" i="1" s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P264" i="1"/>
  <c r="P265" i="1" s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5" i="1"/>
  <c r="P236" i="1" s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77" i="1"/>
  <c r="P178" i="1" s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48" i="1"/>
  <c r="P149" i="1" s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19" i="1"/>
  <c r="P120" i="1" s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0" i="1"/>
  <c r="P91" i="1" s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1" i="1"/>
  <c r="P62" i="1" s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3" i="1"/>
  <c r="P32" i="1"/>
  <c r="P31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J240" i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11" i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182" i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153" i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24" i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95" i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68" i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66" i="1"/>
  <c r="J67" i="1" s="1"/>
  <c r="J39" i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37" i="1"/>
  <c r="J38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9" i="1"/>
  <c r="J8" i="1"/>
  <c r="AB238" i="1" l="1"/>
  <c r="AB239" i="1"/>
  <c r="D5" i="5"/>
  <c r="O5" i="5"/>
  <c r="V5" i="5" s="1"/>
  <c r="P5" i="5"/>
  <c r="Q5" i="5" s="1"/>
  <c r="D6" i="5"/>
  <c r="L6" i="5"/>
  <c r="M6" i="5" s="1"/>
  <c r="J6" i="5"/>
  <c r="O6" i="5"/>
  <c r="P6" i="5"/>
  <c r="W6" i="5" s="1"/>
  <c r="V6" i="5"/>
  <c r="D7" i="5"/>
  <c r="L7" i="5"/>
  <c r="M7" i="5" s="1"/>
  <c r="E7" i="5"/>
  <c r="F7" i="5" s="1"/>
  <c r="J7" i="5"/>
  <c r="O7" i="5"/>
  <c r="P7" i="5"/>
  <c r="W7" i="5" s="1"/>
  <c r="S7" i="5"/>
  <c r="T7" i="5" s="1"/>
  <c r="V7" i="5"/>
  <c r="D8" i="5"/>
  <c r="J8" i="5"/>
  <c r="O8" i="5"/>
  <c r="P8" i="5"/>
  <c r="V8" i="5"/>
  <c r="D10" i="5"/>
  <c r="E10" i="5"/>
  <c r="F10" i="5" s="1"/>
  <c r="J10" i="5"/>
  <c r="O10" i="5"/>
  <c r="P10" i="5"/>
  <c r="Q10" i="5" s="1"/>
  <c r="V10" i="5"/>
  <c r="D11" i="5"/>
  <c r="L11" i="5"/>
  <c r="M11" i="5" s="1"/>
  <c r="J11" i="5"/>
  <c r="O11" i="5"/>
  <c r="P11" i="5"/>
  <c r="W11" i="5" s="1"/>
  <c r="V11" i="5"/>
  <c r="L12" i="5"/>
  <c r="M12" i="5" s="1"/>
  <c r="E12" i="5"/>
  <c r="F12" i="5" s="1"/>
  <c r="J12" i="5"/>
  <c r="O12" i="5"/>
  <c r="P12" i="5"/>
  <c r="W12" i="5" s="1"/>
  <c r="S12" i="5"/>
  <c r="T12" i="5" s="1"/>
  <c r="V12" i="5"/>
  <c r="D13" i="5"/>
  <c r="E13" i="5"/>
  <c r="F13" i="5" s="1"/>
  <c r="J13" i="5"/>
  <c r="O13" i="5"/>
  <c r="P13" i="5"/>
  <c r="V13" i="5"/>
  <c r="D14" i="5"/>
  <c r="E14" i="5"/>
  <c r="F14" i="5" s="1"/>
  <c r="J14" i="5"/>
  <c r="O14" i="5"/>
  <c r="P14" i="5"/>
  <c r="Q14" i="5" s="1"/>
  <c r="V14" i="5"/>
  <c r="L15" i="5"/>
  <c r="M15" i="5" s="1"/>
  <c r="E15" i="5"/>
  <c r="F15" i="5" s="1"/>
  <c r="J15" i="5"/>
  <c r="O15" i="5"/>
  <c r="P15" i="5"/>
  <c r="W15" i="5" s="1"/>
  <c r="V15" i="5"/>
  <c r="D16" i="5"/>
  <c r="L16" i="5"/>
  <c r="M16" i="5" s="1"/>
  <c r="E16" i="5"/>
  <c r="F16" i="5" s="1"/>
  <c r="J16" i="5"/>
  <c r="O16" i="5"/>
  <c r="P16" i="5"/>
  <c r="W16" i="5" s="1"/>
  <c r="S16" i="5"/>
  <c r="T16" i="5" s="1"/>
  <c r="V16" i="5"/>
  <c r="D17" i="5"/>
  <c r="J17" i="5"/>
  <c r="O17" i="5"/>
  <c r="P17" i="5"/>
  <c r="V17" i="5"/>
  <c r="D18" i="5"/>
  <c r="E18" i="5"/>
  <c r="F18" i="5" s="1"/>
  <c r="J18" i="5"/>
  <c r="O18" i="5"/>
  <c r="P18" i="5"/>
  <c r="Q18" i="5" s="1"/>
  <c r="V18" i="5"/>
  <c r="L19" i="5"/>
  <c r="M19" i="5" s="1"/>
  <c r="E19" i="5"/>
  <c r="F19" i="5" s="1"/>
  <c r="J19" i="5"/>
  <c r="O19" i="5"/>
  <c r="P19" i="5"/>
  <c r="W19" i="5" s="1"/>
  <c r="V19" i="5"/>
  <c r="D20" i="5"/>
  <c r="L20" i="5"/>
  <c r="M20" i="5" s="1"/>
  <c r="E20" i="5"/>
  <c r="F20" i="5" s="1"/>
  <c r="J20" i="5"/>
  <c r="O20" i="5"/>
  <c r="P20" i="5"/>
  <c r="W20" i="5" s="1"/>
  <c r="S20" i="5"/>
  <c r="T20" i="5" s="1"/>
  <c r="V20" i="5"/>
  <c r="D21" i="5"/>
  <c r="E21" i="5"/>
  <c r="F21" i="5" s="1"/>
  <c r="J21" i="5"/>
  <c r="O21" i="5"/>
  <c r="P21" i="5"/>
  <c r="V21" i="5"/>
  <c r="D22" i="5"/>
  <c r="E22" i="5"/>
  <c r="F22" i="5" s="1"/>
  <c r="J22" i="5"/>
  <c r="O22" i="5"/>
  <c r="P22" i="5"/>
  <c r="Q22" i="5" s="1"/>
  <c r="V22" i="5"/>
  <c r="L23" i="5"/>
  <c r="M23" i="5" s="1"/>
  <c r="E23" i="5"/>
  <c r="F23" i="5" s="1"/>
  <c r="J23" i="5"/>
  <c r="O23" i="5"/>
  <c r="P23" i="5"/>
  <c r="W23" i="5" s="1"/>
  <c r="V23" i="5"/>
  <c r="D24" i="5"/>
  <c r="L24" i="5"/>
  <c r="M24" i="5" s="1"/>
  <c r="E24" i="5"/>
  <c r="F24" i="5" s="1"/>
  <c r="J24" i="5"/>
  <c r="O24" i="5"/>
  <c r="P24" i="5"/>
  <c r="W24" i="5" s="1"/>
  <c r="S24" i="5"/>
  <c r="T24" i="5" s="1"/>
  <c r="V24" i="5"/>
  <c r="D25" i="5"/>
  <c r="E25" i="5"/>
  <c r="F25" i="5" s="1"/>
  <c r="J25" i="5"/>
  <c r="O25" i="5"/>
  <c r="P25" i="5"/>
  <c r="V25" i="5"/>
  <c r="D26" i="5"/>
  <c r="E26" i="5"/>
  <c r="F26" i="5" s="1"/>
  <c r="J26" i="5"/>
  <c r="O26" i="5"/>
  <c r="P26" i="5"/>
  <c r="Q26" i="5" s="1"/>
  <c r="V26" i="5"/>
  <c r="L27" i="5"/>
  <c r="M27" i="5" s="1"/>
  <c r="E27" i="5"/>
  <c r="F27" i="5" s="1"/>
  <c r="J27" i="5"/>
  <c r="O27" i="5"/>
  <c r="P27" i="5"/>
  <c r="W27" i="5" s="1"/>
  <c r="V27" i="5"/>
  <c r="L29" i="5"/>
  <c r="M29" i="5" s="1"/>
  <c r="E29" i="5"/>
  <c r="F29" i="5" s="1"/>
  <c r="J29" i="5"/>
  <c r="O29" i="5"/>
  <c r="P29" i="5"/>
  <c r="W29" i="5" s="1"/>
  <c r="S29" i="5"/>
  <c r="T29" i="5" s="1"/>
  <c r="V29" i="5"/>
  <c r="D30" i="5"/>
  <c r="E30" i="5"/>
  <c r="F30" i="5" s="1"/>
  <c r="J30" i="5"/>
  <c r="O30" i="5"/>
  <c r="P30" i="5"/>
  <c r="V30" i="5"/>
  <c r="D31" i="5"/>
  <c r="E31" i="5"/>
  <c r="F31" i="5" s="1"/>
  <c r="J31" i="5"/>
  <c r="O31" i="5"/>
  <c r="P31" i="5"/>
  <c r="Q31" i="5" s="1"/>
  <c r="V31" i="5"/>
  <c r="L32" i="5"/>
  <c r="M32" i="5" s="1"/>
  <c r="E32" i="5"/>
  <c r="F32" i="5" s="1"/>
  <c r="J32" i="5"/>
  <c r="O32" i="5"/>
  <c r="P32" i="5"/>
  <c r="W32" i="5" s="1"/>
  <c r="V32" i="5"/>
  <c r="L33" i="5"/>
  <c r="M33" i="5" s="1"/>
  <c r="E33" i="5"/>
  <c r="F33" i="5" s="1"/>
  <c r="J33" i="5"/>
  <c r="O33" i="5"/>
  <c r="P33" i="5"/>
  <c r="W33" i="5" s="1"/>
  <c r="S33" i="5"/>
  <c r="T33" i="5" s="1"/>
  <c r="V33" i="5"/>
  <c r="D34" i="5"/>
  <c r="E34" i="5"/>
  <c r="F34" i="5" s="1"/>
  <c r="J34" i="5"/>
  <c r="O34" i="5"/>
  <c r="P34" i="5"/>
  <c r="V34" i="5"/>
  <c r="D35" i="5"/>
  <c r="E35" i="5"/>
  <c r="F35" i="5" s="1"/>
  <c r="J35" i="5"/>
  <c r="O35" i="5"/>
  <c r="P35" i="5"/>
  <c r="V35" i="5"/>
  <c r="L36" i="5"/>
  <c r="E36" i="5"/>
  <c r="F36" i="5" s="1"/>
  <c r="J36" i="5"/>
  <c r="M36" i="5"/>
  <c r="O36" i="5"/>
  <c r="P36" i="5"/>
  <c r="W36" i="5" s="1"/>
  <c r="Z36" i="5" s="1"/>
  <c r="AA36" i="5" s="1"/>
  <c r="V36" i="5"/>
  <c r="X36" i="5"/>
  <c r="L37" i="5"/>
  <c r="M37" i="5" s="1"/>
  <c r="E37" i="5"/>
  <c r="F37" i="5" s="1"/>
  <c r="J37" i="5"/>
  <c r="O37" i="5"/>
  <c r="P37" i="5"/>
  <c r="W37" i="5" s="1"/>
  <c r="Z37" i="5" s="1"/>
  <c r="AA37" i="5" s="1"/>
  <c r="S37" i="5"/>
  <c r="T37" i="5" s="1"/>
  <c r="V37" i="5"/>
  <c r="X37" i="5"/>
  <c r="D38" i="5"/>
  <c r="E38" i="5"/>
  <c r="F38" i="5" s="1"/>
  <c r="J38" i="5"/>
  <c r="O38" i="5"/>
  <c r="P38" i="5"/>
  <c r="V38" i="5"/>
  <c r="D39" i="5"/>
  <c r="E39" i="5"/>
  <c r="F39" i="5" s="1"/>
  <c r="J39" i="5"/>
  <c r="O39" i="5"/>
  <c r="P39" i="5"/>
  <c r="S39" i="5" s="1"/>
  <c r="T39" i="5" s="1"/>
  <c r="V39" i="5"/>
  <c r="L40" i="5"/>
  <c r="M40" i="5" s="1"/>
  <c r="E40" i="5"/>
  <c r="F40" i="5" s="1"/>
  <c r="J40" i="5"/>
  <c r="O40" i="5"/>
  <c r="P40" i="5"/>
  <c r="S40" i="5"/>
  <c r="T40" i="5" s="1"/>
  <c r="V40" i="5"/>
  <c r="L41" i="5"/>
  <c r="M41" i="5" s="1"/>
  <c r="E41" i="5"/>
  <c r="F41" i="5" s="1"/>
  <c r="J41" i="5"/>
  <c r="O41" i="5"/>
  <c r="P41" i="5"/>
  <c r="S41" i="5"/>
  <c r="T41" i="5" s="1"/>
  <c r="V41" i="5"/>
  <c r="D42" i="5"/>
  <c r="E42" i="5"/>
  <c r="F42" i="5" s="1"/>
  <c r="J42" i="5"/>
  <c r="O42" i="5"/>
  <c r="P42" i="5"/>
  <c r="S42" i="5"/>
  <c r="T42" i="5" s="1"/>
  <c r="V42" i="5"/>
  <c r="D43" i="5"/>
  <c r="E43" i="5"/>
  <c r="F43" i="5" s="1"/>
  <c r="J43" i="5"/>
  <c r="O43" i="5"/>
  <c r="P43" i="5"/>
  <c r="S43" i="5"/>
  <c r="T43" i="5" s="1"/>
  <c r="V43" i="5"/>
  <c r="E44" i="5"/>
  <c r="F44" i="5" s="1"/>
  <c r="J44" i="5"/>
  <c r="O44" i="5"/>
  <c r="P44" i="5"/>
  <c r="S44" i="5" s="1"/>
  <c r="T44" i="5" s="1"/>
  <c r="V44" i="5"/>
  <c r="E46" i="5"/>
  <c r="F46" i="5" s="1"/>
  <c r="J46" i="5"/>
  <c r="O46" i="5"/>
  <c r="P46" i="5"/>
  <c r="V46" i="5"/>
  <c r="D47" i="5"/>
  <c r="E47" i="5"/>
  <c r="F47" i="5" s="1"/>
  <c r="J47" i="5"/>
  <c r="O47" i="5"/>
  <c r="P47" i="5"/>
  <c r="V47" i="5"/>
  <c r="D48" i="5"/>
  <c r="E48" i="5"/>
  <c r="F48" i="5" s="1"/>
  <c r="J48" i="5"/>
  <c r="O48" i="5"/>
  <c r="P48" i="5"/>
  <c r="S48" i="5" s="1"/>
  <c r="T48" i="5" s="1"/>
  <c r="V48" i="5"/>
  <c r="L49" i="5"/>
  <c r="M49" i="5" s="1"/>
  <c r="E49" i="5"/>
  <c r="F49" i="5" s="1"/>
  <c r="J49" i="5"/>
  <c r="O49" i="5"/>
  <c r="P49" i="5"/>
  <c r="S49" i="5"/>
  <c r="T49" i="5" s="1"/>
  <c r="V49" i="5"/>
  <c r="L50" i="5"/>
  <c r="M50" i="5" s="1"/>
  <c r="E50" i="5"/>
  <c r="F50" i="5" s="1"/>
  <c r="J50" i="5"/>
  <c r="O50" i="5"/>
  <c r="P50" i="5"/>
  <c r="S50" i="5"/>
  <c r="T50" i="5" s="1"/>
  <c r="V50" i="5"/>
  <c r="D51" i="5"/>
  <c r="E51" i="5"/>
  <c r="F51" i="5" s="1"/>
  <c r="J51" i="5"/>
  <c r="O51" i="5"/>
  <c r="P51" i="5"/>
  <c r="S51" i="5"/>
  <c r="T51" i="5" s="1"/>
  <c r="V51" i="5"/>
  <c r="D52" i="5"/>
  <c r="E52" i="5"/>
  <c r="F52" i="5" s="1"/>
  <c r="J52" i="5"/>
  <c r="O52" i="5"/>
  <c r="P52" i="5"/>
  <c r="S52" i="5"/>
  <c r="T52" i="5" s="1"/>
  <c r="V52" i="5"/>
  <c r="D53" i="5"/>
  <c r="L53" i="5"/>
  <c r="J53" i="5"/>
  <c r="M53" i="5"/>
  <c r="O53" i="5"/>
  <c r="P53" i="5"/>
  <c r="S53" i="5" s="1"/>
  <c r="T53" i="5" s="1"/>
  <c r="V53" i="5"/>
  <c r="E54" i="5"/>
  <c r="F54" i="5" s="1"/>
  <c r="J54" i="5"/>
  <c r="O54" i="5"/>
  <c r="P54" i="5"/>
  <c r="V54" i="5"/>
  <c r="E55" i="5"/>
  <c r="F55" i="5" s="1"/>
  <c r="D55" i="5"/>
  <c r="J55" i="5"/>
  <c r="L55" i="5"/>
  <c r="M55" i="5" s="1"/>
  <c r="O55" i="5"/>
  <c r="V55" i="5" s="1"/>
  <c r="P55" i="5"/>
  <c r="Q55" i="5" s="1"/>
  <c r="S55" i="5"/>
  <c r="T55" i="5" s="1"/>
  <c r="W55" i="5"/>
  <c r="Z55" i="5" s="1"/>
  <c r="AA55" i="5" s="1"/>
  <c r="X55" i="5"/>
  <c r="D56" i="5"/>
  <c r="E56" i="5"/>
  <c r="F56" i="5" s="1"/>
  <c r="L56" i="5"/>
  <c r="M56" i="5" s="1"/>
  <c r="O56" i="5"/>
  <c r="V56" i="5" s="1"/>
  <c r="P56" i="5"/>
  <c r="Q56" i="5" s="1"/>
  <c r="S56" i="5"/>
  <c r="T56" i="5" s="1"/>
  <c r="W56" i="5"/>
  <c r="D57" i="5"/>
  <c r="L57" i="5"/>
  <c r="M57" i="5" s="1"/>
  <c r="O57" i="5"/>
  <c r="V57" i="5" s="1"/>
  <c r="P57" i="5"/>
  <c r="W57" i="5" s="1"/>
  <c r="E58" i="5"/>
  <c r="F58" i="5" s="1"/>
  <c r="D58" i="5"/>
  <c r="J58" i="5"/>
  <c r="L58" i="5"/>
  <c r="M58" i="5"/>
  <c r="O58" i="5"/>
  <c r="P58" i="5"/>
  <c r="S58" i="5" s="1"/>
  <c r="T58" i="5" s="1"/>
  <c r="Q58" i="5"/>
  <c r="V58" i="5"/>
  <c r="W58" i="5"/>
  <c r="Z58" i="5" s="1"/>
  <c r="AA58" i="5" s="1"/>
  <c r="X58" i="5"/>
  <c r="O59" i="5"/>
  <c r="V59" i="5" s="1"/>
  <c r="P59" i="5"/>
  <c r="W59" i="5" s="1"/>
  <c r="X59" i="5" s="1"/>
  <c r="Q59" i="5"/>
  <c r="S59" i="5"/>
  <c r="T59" i="5"/>
  <c r="D60" i="5"/>
  <c r="E60" i="5"/>
  <c r="F60" i="5" s="1"/>
  <c r="L60" i="5"/>
  <c r="M60" i="5" s="1"/>
  <c r="O60" i="5"/>
  <c r="V60" i="5" s="1"/>
  <c r="P60" i="5"/>
  <c r="Q60" i="5" s="1"/>
  <c r="S60" i="5"/>
  <c r="T60" i="5" s="1"/>
  <c r="W60" i="5"/>
  <c r="D61" i="5"/>
  <c r="L61" i="5"/>
  <c r="M61" i="5" s="1"/>
  <c r="O61" i="5"/>
  <c r="V61" i="5" s="1"/>
  <c r="P61" i="5"/>
  <c r="W61" i="5" s="1"/>
  <c r="E62" i="5"/>
  <c r="F62" i="5" s="1"/>
  <c r="L62" i="5"/>
  <c r="M62" i="5" s="1"/>
  <c r="D62" i="5"/>
  <c r="J62" i="5"/>
  <c r="O62" i="5"/>
  <c r="P62" i="5"/>
  <c r="W62" i="5" s="1"/>
  <c r="Q62" i="5"/>
  <c r="V62" i="5"/>
  <c r="O63" i="5"/>
  <c r="V63" i="5" s="1"/>
  <c r="P63" i="5"/>
  <c r="W63" i="5" s="1"/>
  <c r="X63" i="5" s="1"/>
  <c r="Q63" i="5"/>
  <c r="S63" i="5"/>
  <c r="T63" i="5"/>
  <c r="Z63" i="5"/>
  <c r="AA63" i="5" s="1"/>
  <c r="D65" i="5"/>
  <c r="E65" i="5"/>
  <c r="F65" i="5" s="1"/>
  <c r="L65" i="5"/>
  <c r="M65" i="5" s="1"/>
  <c r="O65" i="5"/>
  <c r="V65" i="5" s="1"/>
  <c r="P65" i="5"/>
  <c r="Q65" i="5" s="1"/>
  <c r="S65" i="5"/>
  <c r="T65" i="5" s="1"/>
  <c r="W65" i="5"/>
  <c r="D66" i="5"/>
  <c r="L66" i="5"/>
  <c r="M66" i="5" s="1"/>
  <c r="O66" i="5"/>
  <c r="V66" i="5" s="1"/>
  <c r="P66" i="5"/>
  <c r="W66" i="5" s="1"/>
  <c r="E67" i="5"/>
  <c r="F67" i="5" s="1"/>
  <c r="D67" i="5"/>
  <c r="J67" i="5"/>
  <c r="L67" i="5"/>
  <c r="M67" i="5" s="1"/>
  <c r="O67" i="5"/>
  <c r="P67" i="5"/>
  <c r="S67" i="5" s="1"/>
  <c r="T67" i="5" s="1"/>
  <c r="Q67" i="5"/>
  <c r="V67" i="5"/>
  <c r="W67" i="5"/>
  <c r="Z67" i="5" s="1"/>
  <c r="AA67" i="5" s="1"/>
  <c r="X67" i="5"/>
  <c r="O68" i="5"/>
  <c r="V68" i="5" s="1"/>
  <c r="P68" i="5"/>
  <c r="W68" i="5" s="1"/>
  <c r="X68" i="5" s="1"/>
  <c r="Q68" i="5"/>
  <c r="S68" i="5"/>
  <c r="T68" i="5"/>
  <c r="D69" i="5"/>
  <c r="E69" i="5"/>
  <c r="F69" i="5" s="1"/>
  <c r="L69" i="5"/>
  <c r="M69" i="5" s="1"/>
  <c r="O69" i="5"/>
  <c r="V69" i="5" s="1"/>
  <c r="P69" i="5"/>
  <c r="Q69" i="5"/>
  <c r="S69" i="5"/>
  <c r="T69" i="5" s="1"/>
  <c r="W69" i="5"/>
  <c r="D70" i="5"/>
  <c r="L70" i="5"/>
  <c r="M70" i="5" s="1"/>
  <c r="O70" i="5"/>
  <c r="V70" i="5" s="1"/>
  <c r="P70" i="5"/>
  <c r="E71" i="5"/>
  <c r="F71" i="5" s="1"/>
  <c r="D71" i="5"/>
  <c r="J71" i="5"/>
  <c r="L71" i="5"/>
  <c r="M71" i="5"/>
  <c r="O71" i="5"/>
  <c r="P71" i="5"/>
  <c r="S71" i="5" s="1"/>
  <c r="T71" i="5" s="1"/>
  <c r="Q71" i="5"/>
  <c r="V71" i="5"/>
  <c r="W71" i="5"/>
  <c r="Z71" i="5" s="1"/>
  <c r="AA71" i="5" s="1"/>
  <c r="X71" i="5"/>
  <c r="O72" i="5"/>
  <c r="V72" i="5" s="1"/>
  <c r="P72" i="5"/>
  <c r="S72" i="5" s="1"/>
  <c r="T72" i="5" s="1"/>
  <c r="Q72" i="5"/>
  <c r="D73" i="5"/>
  <c r="E73" i="5"/>
  <c r="F73" i="5" s="1"/>
  <c r="L73" i="5"/>
  <c r="M73" i="5" s="1"/>
  <c r="O73" i="5"/>
  <c r="V73" i="5" s="1"/>
  <c r="P73" i="5"/>
  <c r="Q73" i="5"/>
  <c r="S73" i="5"/>
  <c r="T73" i="5" s="1"/>
  <c r="W73" i="5"/>
  <c r="D74" i="5"/>
  <c r="L74" i="5"/>
  <c r="M74" i="5" s="1"/>
  <c r="O74" i="5"/>
  <c r="V74" i="5" s="1"/>
  <c r="P74" i="5"/>
  <c r="L75" i="5"/>
  <c r="M75" i="5" s="1"/>
  <c r="D75" i="5"/>
  <c r="J75" i="5"/>
  <c r="O75" i="5"/>
  <c r="P75" i="5"/>
  <c r="W75" i="5" s="1"/>
  <c r="Z75" i="5" s="1"/>
  <c r="AA75" i="5" s="1"/>
  <c r="Q75" i="5"/>
  <c r="V75" i="5"/>
  <c r="J76" i="5"/>
  <c r="O76" i="5"/>
  <c r="P76" i="5"/>
  <c r="W76" i="5" s="1"/>
  <c r="X76" i="5" s="1"/>
  <c r="Q76" i="5"/>
  <c r="S76" i="5"/>
  <c r="T76" i="5"/>
  <c r="V76" i="5"/>
  <c r="Z76" i="5"/>
  <c r="AA76" i="5" s="1"/>
  <c r="D77" i="5"/>
  <c r="E77" i="5"/>
  <c r="F77" i="5" s="1"/>
  <c r="L77" i="5"/>
  <c r="M77" i="5" s="1"/>
  <c r="O77" i="5"/>
  <c r="V77" i="5" s="1"/>
  <c r="P77" i="5"/>
  <c r="Q77" i="5" s="1"/>
  <c r="S77" i="5"/>
  <c r="T77" i="5" s="1"/>
  <c r="W77" i="5"/>
  <c r="X77" i="5" s="1"/>
  <c r="Z77" i="5"/>
  <c r="AA77" i="5" s="1"/>
  <c r="D78" i="5"/>
  <c r="L78" i="5"/>
  <c r="M78" i="5" s="1"/>
  <c r="O78" i="5"/>
  <c r="V78" i="5" s="1"/>
  <c r="P78" i="5"/>
  <c r="L80" i="5"/>
  <c r="M80" i="5" s="1"/>
  <c r="D80" i="5"/>
  <c r="J80" i="5"/>
  <c r="O80" i="5"/>
  <c r="P80" i="5"/>
  <c r="W80" i="5" s="1"/>
  <c r="Z80" i="5" s="1"/>
  <c r="AA80" i="5" s="1"/>
  <c r="Q80" i="5"/>
  <c r="V80" i="5"/>
  <c r="X80" i="5"/>
  <c r="O81" i="5"/>
  <c r="V81" i="5" s="1"/>
  <c r="P81" i="5"/>
  <c r="W81" i="5" s="1"/>
  <c r="X81" i="5" s="1"/>
  <c r="Q81" i="5"/>
  <c r="S81" i="5"/>
  <c r="T81" i="5"/>
  <c r="E82" i="5"/>
  <c r="F82" i="5" s="1"/>
  <c r="L82" i="5"/>
  <c r="M82" i="5" s="1"/>
  <c r="O82" i="5"/>
  <c r="V82" i="5" s="1"/>
  <c r="P82" i="5"/>
  <c r="Q82" i="5" s="1"/>
  <c r="S82" i="5"/>
  <c r="T82" i="5" s="1"/>
  <c r="W82" i="5"/>
  <c r="X82" i="5" s="1"/>
  <c r="D83" i="5"/>
  <c r="L83" i="5"/>
  <c r="M83" i="5" s="1"/>
  <c r="O83" i="5"/>
  <c r="V83" i="5" s="1"/>
  <c r="P83" i="5"/>
  <c r="W83" i="5" s="1"/>
  <c r="L84" i="5"/>
  <c r="M84" i="5" s="1"/>
  <c r="D84" i="5"/>
  <c r="J84" i="5"/>
  <c r="O84" i="5"/>
  <c r="P84" i="5"/>
  <c r="W84" i="5" s="1"/>
  <c r="Z84" i="5" s="1"/>
  <c r="AA84" i="5" s="1"/>
  <c r="Q84" i="5"/>
  <c r="V84" i="5"/>
  <c r="X84" i="5"/>
  <c r="D85" i="5"/>
  <c r="O85" i="5"/>
  <c r="V85" i="5" s="1"/>
  <c r="P85" i="5"/>
  <c r="W85" i="5" s="1"/>
  <c r="Q85" i="5"/>
  <c r="S85" i="5"/>
  <c r="T85" i="5"/>
  <c r="X85" i="5"/>
  <c r="Z85" i="5"/>
  <c r="AA85" i="5" s="1"/>
  <c r="D86" i="5"/>
  <c r="E86" i="5"/>
  <c r="F86" i="5" s="1"/>
  <c r="O86" i="5"/>
  <c r="P86" i="5"/>
  <c r="Q86" i="5" s="1"/>
  <c r="S86" i="5"/>
  <c r="T86" i="5" s="1"/>
  <c r="V86" i="5"/>
  <c r="D87" i="5"/>
  <c r="E87" i="5"/>
  <c r="F87" i="5" s="1"/>
  <c r="L87" i="5"/>
  <c r="M87" i="5" s="1"/>
  <c r="O87" i="5"/>
  <c r="V87" i="5" s="1"/>
  <c r="P87" i="5"/>
  <c r="Q87" i="5" s="1"/>
  <c r="E88" i="5"/>
  <c r="F88" i="5" s="1"/>
  <c r="D88" i="5"/>
  <c r="J88" i="5"/>
  <c r="O88" i="5"/>
  <c r="P88" i="5"/>
  <c r="S88" i="5" s="1"/>
  <c r="T88" i="5" s="1"/>
  <c r="V88" i="5"/>
  <c r="L89" i="5"/>
  <c r="D89" i="5"/>
  <c r="E89" i="5"/>
  <c r="F89" i="5"/>
  <c r="J89" i="5"/>
  <c r="M89" i="5"/>
  <c r="O89" i="5"/>
  <c r="V89" i="5" s="1"/>
  <c r="P89" i="5"/>
  <c r="W89" i="5" s="1"/>
  <c r="Q89" i="5"/>
  <c r="S89" i="5"/>
  <c r="T89" i="5" s="1"/>
  <c r="X89" i="5"/>
  <c r="Z89" i="5"/>
  <c r="AA89" i="5"/>
  <c r="D90" i="5"/>
  <c r="O90" i="5"/>
  <c r="V90" i="5" s="1"/>
  <c r="P90" i="5"/>
  <c r="S90" i="5" s="1"/>
  <c r="T90" i="5" s="1"/>
  <c r="Q90" i="5"/>
  <c r="D91" i="5"/>
  <c r="S91" i="5"/>
  <c r="T91" i="5" s="1"/>
  <c r="O91" i="5"/>
  <c r="V91" i="5" s="1"/>
  <c r="P91" i="5"/>
  <c r="Q91" i="5" s="1"/>
  <c r="E93" i="5"/>
  <c r="F93" i="5" s="1"/>
  <c r="D93" i="5"/>
  <c r="J93" i="5"/>
  <c r="O93" i="5"/>
  <c r="P93" i="5"/>
  <c r="Q93" i="5" s="1"/>
  <c r="V93" i="5"/>
  <c r="L94" i="5"/>
  <c r="M94" i="5" s="1"/>
  <c r="O94" i="5"/>
  <c r="V94" i="5" s="1"/>
  <c r="P94" i="5"/>
  <c r="W94" i="5" s="1"/>
  <c r="X94" i="5" s="1"/>
  <c r="D95" i="5"/>
  <c r="O95" i="5"/>
  <c r="V95" i="5" s="1"/>
  <c r="P95" i="5"/>
  <c r="Q95" i="5" s="1"/>
  <c r="D96" i="5"/>
  <c r="O96" i="5"/>
  <c r="V96" i="5" s="1"/>
  <c r="P96" i="5"/>
  <c r="Q96" i="5" s="1"/>
  <c r="L97" i="5"/>
  <c r="M97" i="5" s="1"/>
  <c r="D97" i="5"/>
  <c r="J97" i="5"/>
  <c r="O97" i="5"/>
  <c r="P97" i="5"/>
  <c r="Q97" i="5" s="1"/>
  <c r="V97" i="5"/>
  <c r="D98" i="5"/>
  <c r="O98" i="5"/>
  <c r="V98" i="5" s="1"/>
  <c r="P98" i="5"/>
  <c r="Q98" i="5" s="1"/>
  <c r="W98" i="5"/>
  <c r="X98" i="5"/>
  <c r="Z98" i="5"/>
  <c r="AA98" i="5" s="1"/>
  <c r="D99" i="5"/>
  <c r="E99" i="5"/>
  <c r="F99" i="5" s="1"/>
  <c r="J99" i="5"/>
  <c r="L99" i="5"/>
  <c r="M99" i="5" s="1"/>
  <c r="O99" i="5"/>
  <c r="P99" i="5"/>
  <c r="Q99" i="5"/>
  <c r="S99" i="5"/>
  <c r="T99" i="5"/>
  <c r="V99" i="5"/>
  <c r="W99" i="5"/>
  <c r="X99" i="5" s="1"/>
  <c r="L100" i="5"/>
  <c r="M100" i="5" s="1"/>
  <c r="D100" i="5"/>
  <c r="E100" i="5"/>
  <c r="F100" i="5" s="1"/>
  <c r="J100" i="5"/>
  <c r="O100" i="5"/>
  <c r="P100" i="5"/>
  <c r="W100" i="5" s="1"/>
  <c r="Q100" i="5"/>
  <c r="S100" i="5"/>
  <c r="T100" i="5"/>
  <c r="V100" i="5"/>
  <c r="AB263" i="1" l="1"/>
  <c r="AB262" i="1"/>
  <c r="AB266" i="1"/>
  <c r="AB265" i="1"/>
  <c r="AB264" i="1"/>
  <c r="AB234" i="1"/>
  <c r="AB233" i="1"/>
  <c r="AB236" i="1"/>
  <c r="AB204" i="1"/>
  <c r="AB205" i="1"/>
  <c r="AB208" i="1"/>
  <c r="AB207" i="1"/>
  <c r="AB175" i="1"/>
  <c r="AB176" i="1"/>
  <c r="AB206" i="1"/>
  <c r="AB147" i="1"/>
  <c r="AB146" i="1"/>
  <c r="AB178" i="1"/>
  <c r="AB149" i="1"/>
  <c r="AB150" i="1"/>
  <c r="X83" i="5"/>
  <c r="Z83" i="5"/>
  <c r="AA83" i="5" s="1"/>
  <c r="Z100" i="5"/>
  <c r="AA100" i="5" s="1"/>
  <c r="X100" i="5"/>
  <c r="E81" i="5"/>
  <c r="F81" i="5" s="1"/>
  <c r="L81" i="5"/>
  <c r="M81" i="5" s="1"/>
  <c r="W86" i="5"/>
  <c r="X75" i="5"/>
  <c r="W70" i="5"/>
  <c r="Q70" i="5"/>
  <c r="S70" i="5"/>
  <c r="T70" i="5" s="1"/>
  <c r="Z65" i="5"/>
  <c r="AA65" i="5" s="1"/>
  <c r="X65" i="5"/>
  <c r="Z56" i="5"/>
  <c r="AA56" i="5" s="1"/>
  <c r="X56" i="5"/>
  <c r="Q47" i="5"/>
  <c r="W47" i="5"/>
  <c r="S47" i="5"/>
  <c r="T47" i="5" s="1"/>
  <c r="Q78" i="5"/>
  <c r="S78" i="5"/>
  <c r="T78" i="5" s="1"/>
  <c r="L98" i="5"/>
  <c r="M98" i="5" s="1"/>
  <c r="D72" i="5"/>
  <c r="E72" i="5"/>
  <c r="F72" i="5" s="1"/>
  <c r="L72" i="5"/>
  <c r="M72" i="5" s="1"/>
  <c r="X61" i="5"/>
  <c r="Z61" i="5"/>
  <c r="AA61" i="5" s="1"/>
  <c r="X62" i="5"/>
  <c r="Z62" i="5"/>
  <c r="AA62" i="5" s="1"/>
  <c r="J98" i="5"/>
  <c r="W97" i="5"/>
  <c r="Z94" i="5"/>
  <c r="AA94" i="5" s="1"/>
  <c r="Z73" i="5"/>
  <c r="AA73" i="5" s="1"/>
  <c r="X73" i="5"/>
  <c r="L96" i="5"/>
  <c r="M96" i="5" s="1"/>
  <c r="L95" i="5"/>
  <c r="M95" i="5" s="1"/>
  <c r="J94" i="5"/>
  <c r="W93" i="5"/>
  <c r="L93" i="5"/>
  <c r="M93" i="5" s="1"/>
  <c r="L88" i="5"/>
  <c r="M88" i="5" s="1"/>
  <c r="S98" i="5"/>
  <c r="T98" i="5" s="1"/>
  <c r="E98" i="5"/>
  <c r="F98" i="5" s="1"/>
  <c r="W96" i="5"/>
  <c r="J96" i="5"/>
  <c r="W95" i="5"/>
  <c r="J95" i="5"/>
  <c r="L91" i="5"/>
  <c r="M91" i="5" s="1"/>
  <c r="L90" i="5"/>
  <c r="M90" i="5" s="1"/>
  <c r="W88" i="5"/>
  <c r="W87" i="5"/>
  <c r="J85" i="5"/>
  <c r="X66" i="5"/>
  <c r="Z66" i="5"/>
  <c r="AA66" i="5" s="1"/>
  <c r="X57" i="5"/>
  <c r="Z57" i="5"/>
  <c r="AA57" i="5" s="1"/>
  <c r="Q38" i="5"/>
  <c r="W38" i="5"/>
  <c r="S38" i="5"/>
  <c r="T38" i="5" s="1"/>
  <c r="Z99" i="5"/>
  <c r="AA99" i="5" s="1"/>
  <c r="S97" i="5"/>
  <c r="T97" i="5" s="1"/>
  <c r="E97" i="5"/>
  <c r="F97" i="5" s="1"/>
  <c r="E95" i="5"/>
  <c r="F95" i="5" s="1"/>
  <c r="E94" i="5"/>
  <c r="F94" i="5" s="1"/>
  <c r="W91" i="5"/>
  <c r="J91" i="5"/>
  <c r="W90" i="5"/>
  <c r="J90" i="5"/>
  <c r="Z82" i="5"/>
  <c r="AA82" i="5" s="1"/>
  <c r="D82" i="5"/>
  <c r="J82" i="5"/>
  <c r="J81" i="5"/>
  <c r="W74" i="5"/>
  <c r="Q74" i="5"/>
  <c r="S74" i="5"/>
  <c r="T74" i="5" s="1"/>
  <c r="S54" i="5"/>
  <c r="T54" i="5" s="1"/>
  <c r="E96" i="5"/>
  <c r="F96" i="5" s="1"/>
  <c r="S95" i="5"/>
  <c r="T95" i="5" s="1"/>
  <c r="S94" i="5"/>
  <c r="T94" i="5" s="1"/>
  <c r="D94" i="5"/>
  <c r="S93" i="5"/>
  <c r="T93" i="5" s="1"/>
  <c r="E90" i="5"/>
  <c r="F90" i="5" s="1"/>
  <c r="S87" i="5"/>
  <c r="T87" i="5" s="1"/>
  <c r="L86" i="5"/>
  <c r="M86" i="5" s="1"/>
  <c r="Z81" i="5"/>
  <c r="AA81" i="5" s="1"/>
  <c r="D81" i="5"/>
  <c r="W78" i="5"/>
  <c r="Z69" i="5"/>
  <c r="AA69" i="5" s="1"/>
  <c r="X69" i="5"/>
  <c r="D68" i="5"/>
  <c r="E68" i="5"/>
  <c r="F68" i="5" s="1"/>
  <c r="J68" i="5"/>
  <c r="L68" i="5"/>
  <c r="M68" i="5" s="1"/>
  <c r="D59" i="5"/>
  <c r="E59" i="5"/>
  <c r="F59" i="5" s="1"/>
  <c r="J59" i="5"/>
  <c r="L59" i="5"/>
  <c r="M59" i="5" s="1"/>
  <c r="Q25" i="5"/>
  <c r="S25" i="5"/>
  <c r="T25" i="5" s="1"/>
  <c r="W25" i="5"/>
  <c r="S96" i="5"/>
  <c r="T96" i="5" s="1"/>
  <c r="Q94" i="5"/>
  <c r="E91" i="5"/>
  <c r="F91" i="5" s="1"/>
  <c r="Q88" i="5"/>
  <c r="J86" i="5"/>
  <c r="E85" i="5"/>
  <c r="F85" i="5" s="1"/>
  <c r="L85" i="5"/>
  <c r="M85" i="5" s="1"/>
  <c r="Q83" i="5"/>
  <c r="S83" i="5"/>
  <c r="T83" i="5" s="1"/>
  <c r="Z68" i="5"/>
  <c r="AA68" i="5" s="1"/>
  <c r="Z60" i="5"/>
  <c r="AA60" i="5" s="1"/>
  <c r="X60" i="5"/>
  <c r="Z59" i="5"/>
  <c r="AA59" i="5" s="1"/>
  <c r="Q13" i="5"/>
  <c r="S13" i="5"/>
  <c r="T13" i="5" s="1"/>
  <c r="W13" i="5"/>
  <c r="D76" i="5"/>
  <c r="E76" i="5"/>
  <c r="F76" i="5" s="1"/>
  <c r="L76" i="5"/>
  <c r="M76" i="5" s="1"/>
  <c r="J72" i="5"/>
  <c r="D63" i="5"/>
  <c r="E63" i="5"/>
  <c r="F63" i="5" s="1"/>
  <c r="J63" i="5"/>
  <c r="L63" i="5"/>
  <c r="M63" i="5" s="1"/>
  <c r="S46" i="5"/>
  <c r="T46" i="5" s="1"/>
  <c r="J87" i="5"/>
  <c r="S84" i="5"/>
  <c r="T84" i="5" s="1"/>
  <c r="E84" i="5"/>
  <c r="F84" i="5" s="1"/>
  <c r="J83" i="5"/>
  <c r="S80" i="5"/>
  <c r="T80" i="5" s="1"/>
  <c r="E80" i="5"/>
  <c r="F80" i="5" s="1"/>
  <c r="J78" i="5"/>
  <c r="S75" i="5"/>
  <c r="T75" i="5" s="1"/>
  <c r="E75" i="5"/>
  <c r="F75" i="5" s="1"/>
  <c r="J74" i="5"/>
  <c r="J70" i="5"/>
  <c r="J66" i="5"/>
  <c r="S62" i="5"/>
  <c r="T62" i="5" s="1"/>
  <c r="J61" i="5"/>
  <c r="J57" i="5"/>
  <c r="W50" i="5"/>
  <c r="Q50" i="5"/>
  <c r="W41" i="5"/>
  <c r="Q41" i="5"/>
  <c r="X24" i="5"/>
  <c r="Z24" i="5"/>
  <c r="AA24" i="5" s="1"/>
  <c r="X12" i="5"/>
  <c r="Z12" i="5"/>
  <c r="AA12" i="5" s="1"/>
  <c r="E83" i="5"/>
  <c r="F83" i="5" s="1"/>
  <c r="E78" i="5"/>
  <c r="F78" i="5" s="1"/>
  <c r="J77" i="5"/>
  <c r="E74" i="5"/>
  <c r="F74" i="5" s="1"/>
  <c r="J73" i="5"/>
  <c r="E70" i="5"/>
  <c r="F70" i="5" s="1"/>
  <c r="J69" i="5"/>
  <c r="S66" i="5"/>
  <c r="T66" i="5" s="1"/>
  <c r="E66" i="5"/>
  <c r="F66" i="5" s="1"/>
  <c r="J65" i="5"/>
  <c r="S61" i="5"/>
  <c r="T61" i="5" s="1"/>
  <c r="E61" i="5"/>
  <c r="F61" i="5" s="1"/>
  <c r="J60" i="5"/>
  <c r="S57" i="5"/>
  <c r="T57" i="5" s="1"/>
  <c r="E57" i="5"/>
  <c r="F57" i="5" s="1"/>
  <c r="J56" i="5"/>
  <c r="L54" i="5"/>
  <c r="M54" i="5" s="1"/>
  <c r="Q52" i="5"/>
  <c r="W52" i="5"/>
  <c r="L46" i="5"/>
  <c r="M46" i="5" s="1"/>
  <c r="Q43" i="5"/>
  <c r="W43" i="5"/>
  <c r="X27" i="5"/>
  <c r="Z27" i="5"/>
  <c r="AA27" i="5" s="1"/>
  <c r="X15" i="5"/>
  <c r="Z15" i="5"/>
  <c r="AA15" i="5" s="1"/>
  <c r="E8" i="5"/>
  <c r="F8" i="5" s="1"/>
  <c r="L8" i="5"/>
  <c r="M8" i="5" s="1"/>
  <c r="W72" i="5"/>
  <c r="Q66" i="5"/>
  <c r="Q61" i="5"/>
  <c r="Q57" i="5"/>
  <c r="E53" i="5"/>
  <c r="F53" i="5" s="1"/>
  <c r="W49" i="5"/>
  <c r="Q49" i="5"/>
  <c r="W40" i="5"/>
  <c r="Q40" i="5"/>
  <c r="X29" i="5"/>
  <c r="Z29" i="5"/>
  <c r="AA29" i="5" s="1"/>
  <c r="Q17" i="5"/>
  <c r="S17" i="5"/>
  <c r="T17" i="5" s="1"/>
  <c r="W17" i="5"/>
  <c r="X16" i="5"/>
  <c r="Z16" i="5"/>
  <c r="AA16" i="5" s="1"/>
  <c r="W54" i="5"/>
  <c r="Q54" i="5"/>
  <c r="W46" i="5"/>
  <c r="Q46" i="5"/>
  <c r="Q30" i="5"/>
  <c r="S30" i="5"/>
  <c r="T30" i="5" s="1"/>
  <c r="W30" i="5"/>
  <c r="X19" i="5"/>
  <c r="Z19" i="5"/>
  <c r="AA19" i="5" s="1"/>
  <c r="Q51" i="5"/>
  <c r="W51" i="5"/>
  <c r="L44" i="5"/>
  <c r="M44" i="5" s="1"/>
  <c r="Q42" i="5"/>
  <c r="W42" i="5"/>
  <c r="X32" i="5"/>
  <c r="Z32" i="5"/>
  <c r="AA32" i="5" s="1"/>
  <c r="X20" i="5"/>
  <c r="Z20" i="5"/>
  <c r="AA20" i="5" s="1"/>
  <c r="X6" i="5"/>
  <c r="Z6" i="5"/>
  <c r="AA6" i="5" s="1"/>
  <c r="Q48" i="5"/>
  <c r="W48" i="5"/>
  <c r="Q39" i="5"/>
  <c r="W39" i="5"/>
  <c r="X33" i="5"/>
  <c r="Z33" i="5"/>
  <c r="AA33" i="5" s="1"/>
  <c r="Q21" i="5"/>
  <c r="S21" i="5"/>
  <c r="T21" i="5" s="1"/>
  <c r="W21" i="5"/>
  <c r="Q8" i="5"/>
  <c r="S8" i="5"/>
  <c r="T8" i="5" s="1"/>
  <c r="W8" i="5"/>
  <c r="X7" i="5"/>
  <c r="Z7" i="5"/>
  <c r="AA7" i="5" s="1"/>
  <c r="W53" i="5"/>
  <c r="Q53" i="5"/>
  <c r="W44" i="5"/>
  <c r="Q44" i="5"/>
  <c r="Q35" i="5"/>
  <c r="S35" i="5"/>
  <c r="T35" i="5" s="1"/>
  <c r="W35" i="5"/>
  <c r="Q34" i="5"/>
  <c r="S34" i="5"/>
  <c r="T34" i="5" s="1"/>
  <c r="W34" i="5"/>
  <c r="X23" i="5"/>
  <c r="Z23" i="5"/>
  <c r="AA23" i="5" s="1"/>
  <c r="E17" i="5"/>
  <c r="F17" i="5" s="1"/>
  <c r="L17" i="5"/>
  <c r="M17" i="5" s="1"/>
  <c r="X11" i="5"/>
  <c r="Z11" i="5"/>
  <c r="AA11" i="5" s="1"/>
  <c r="D54" i="5"/>
  <c r="L52" i="5"/>
  <c r="M52" i="5" s="1"/>
  <c r="D50" i="5"/>
  <c r="L48" i="5"/>
  <c r="M48" i="5" s="1"/>
  <c r="D46" i="5"/>
  <c r="L43" i="5"/>
  <c r="M43" i="5" s="1"/>
  <c r="D41" i="5"/>
  <c r="L39" i="5"/>
  <c r="M39" i="5" s="1"/>
  <c r="Q37" i="5"/>
  <c r="D37" i="5"/>
  <c r="L35" i="5"/>
  <c r="M35" i="5" s="1"/>
  <c r="Q33" i="5"/>
  <c r="D33" i="5"/>
  <c r="W31" i="5"/>
  <c r="L31" i="5"/>
  <c r="M31" i="5" s="1"/>
  <c r="Q29" i="5"/>
  <c r="D29" i="5"/>
  <c r="W26" i="5"/>
  <c r="L26" i="5"/>
  <c r="M26" i="5" s="1"/>
  <c r="Q24" i="5"/>
  <c r="W22" i="5"/>
  <c r="L22" i="5"/>
  <c r="M22" i="5" s="1"/>
  <c r="Q20" i="5"/>
  <c r="W18" i="5"/>
  <c r="L18" i="5"/>
  <c r="M18" i="5" s="1"/>
  <c r="Q16" i="5"/>
  <c r="W14" i="5"/>
  <c r="L14" i="5"/>
  <c r="M14" i="5" s="1"/>
  <c r="Q12" i="5"/>
  <c r="D12" i="5"/>
  <c r="W10" i="5"/>
  <c r="L10" i="5"/>
  <c r="M10" i="5" s="1"/>
  <c r="Q7" i="5"/>
  <c r="W5" i="5"/>
  <c r="L5" i="5"/>
  <c r="S36" i="5"/>
  <c r="T36" i="5" s="1"/>
  <c r="S32" i="5"/>
  <c r="T32" i="5" s="1"/>
  <c r="S27" i="5"/>
  <c r="T27" i="5" s="1"/>
  <c r="S23" i="5"/>
  <c r="T23" i="5" s="1"/>
  <c r="S19" i="5"/>
  <c r="T19" i="5" s="1"/>
  <c r="S15" i="5"/>
  <c r="T15" i="5" s="1"/>
  <c r="S11" i="5"/>
  <c r="T11" i="5" s="1"/>
  <c r="E11" i="5"/>
  <c r="F11" i="5" s="1"/>
  <c r="S6" i="5"/>
  <c r="T6" i="5" s="1"/>
  <c r="E6" i="5"/>
  <c r="F6" i="5" s="1"/>
  <c r="J5" i="5"/>
  <c r="L51" i="5"/>
  <c r="M51" i="5" s="1"/>
  <c r="D49" i="5"/>
  <c r="L47" i="5"/>
  <c r="M47" i="5" s="1"/>
  <c r="D44" i="5"/>
  <c r="L42" i="5"/>
  <c r="M42" i="5" s="1"/>
  <c r="D40" i="5"/>
  <c r="L38" i="5"/>
  <c r="M38" i="5" s="1"/>
  <c r="Q36" i="5"/>
  <c r="D36" i="5"/>
  <c r="L34" i="5"/>
  <c r="M34" i="5" s="1"/>
  <c r="Q32" i="5"/>
  <c r="D32" i="5"/>
  <c r="L30" i="5"/>
  <c r="M30" i="5" s="1"/>
  <c r="Q27" i="5"/>
  <c r="D27" i="5"/>
  <c r="L25" i="5"/>
  <c r="M25" i="5" s="1"/>
  <c r="Q23" i="5"/>
  <c r="D23" i="5"/>
  <c r="L21" i="5"/>
  <c r="M21" i="5" s="1"/>
  <c r="Q19" i="5"/>
  <c r="D19" i="5"/>
  <c r="Q15" i="5"/>
  <c r="D15" i="5"/>
  <c r="L13" i="5"/>
  <c r="M13" i="5" s="1"/>
  <c r="Q11" i="5"/>
  <c r="Q6" i="5"/>
  <c r="S31" i="5"/>
  <c r="T31" i="5" s="1"/>
  <c r="S26" i="5"/>
  <c r="T26" i="5" s="1"/>
  <c r="S22" i="5"/>
  <c r="T22" i="5" s="1"/>
  <c r="S18" i="5"/>
  <c r="T18" i="5" s="1"/>
  <c r="S14" i="5"/>
  <c r="T14" i="5" s="1"/>
  <c r="S10" i="5"/>
  <c r="T10" i="5" s="1"/>
  <c r="S5" i="5"/>
  <c r="E5" i="5"/>
  <c r="AB235" i="1" l="1"/>
  <c r="AB237" i="1"/>
  <c r="AB179" i="1"/>
  <c r="AB177" i="1"/>
  <c r="AB148" i="1"/>
  <c r="Z5" i="5"/>
  <c r="X5" i="5"/>
  <c r="Z51" i="5"/>
  <c r="AA51" i="5" s="1"/>
  <c r="X51" i="5"/>
  <c r="Z18" i="5"/>
  <c r="AA18" i="5" s="1"/>
  <c r="X18" i="5"/>
  <c r="Z43" i="5"/>
  <c r="AA43" i="5" s="1"/>
  <c r="X43" i="5"/>
  <c r="Z38" i="5"/>
  <c r="AA38" i="5" s="1"/>
  <c r="X38" i="5"/>
  <c r="Z88" i="5"/>
  <c r="AA88" i="5" s="1"/>
  <c r="X88" i="5"/>
  <c r="X13" i="5"/>
  <c r="Z13" i="5"/>
  <c r="AA13" i="5" s="1"/>
  <c r="Z53" i="5"/>
  <c r="AA53" i="5" s="1"/>
  <c r="X53" i="5"/>
  <c r="F5" i="5"/>
  <c r="E101" i="5"/>
  <c r="T5" i="5"/>
  <c r="S101" i="5"/>
  <c r="T101" i="5" s="1"/>
  <c r="Z10" i="5"/>
  <c r="AA10" i="5" s="1"/>
  <c r="X10" i="5"/>
  <c r="Z35" i="5"/>
  <c r="AA35" i="5" s="1"/>
  <c r="X35" i="5"/>
  <c r="Z54" i="5"/>
  <c r="AA54" i="5" s="1"/>
  <c r="X54" i="5"/>
  <c r="X72" i="5"/>
  <c r="Z72" i="5"/>
  <c r="AA72" i="5" s="1"/>
  <c r="X74" i="5"/>
  <c r="Z74" i="5"/>
  <c r="AA74" i="5" s="1"/>
  <c r="X91" i="5"/>
  <c r="Z91" i="5"/>
  <c r="AA91" i="5" s="1"/>
  <c r="X86" i="5"/>
  <c r="Z86" i="5"/>
  <c r="AA86" i="5" s="1"/>
  <c r="Z26" i="5"/>
  <c r="AA26" i="5" s="1"/>
  <c r="X26" i="5"/>
  <c r="Z31" i="5"/>
  <c r="AA31" i="5" s="1"/>
  <c r="X31" i="5"/>
  <c r="X8" i="5"/>
  <c r="Z8" i="5"/>
  <c r="AA8" i="5" s="1"/>
  <c r="Z39" i="5"/>
  <c r="AA39" i="5" s="1"/>
  <c r="X39" i="5"/>
  <c r="Z40" i="5"/>
  <c r="AA40" i="5" s="1"/>
  <c r="X40" i="5"/>
  <c r="Z97" i="5"/>
  <c r="AA97" i="5" s="1"/>
  <c r="X97" i="5"/>
  <c r="Z22" i="5"/>
  <c r="AA22" i="5" s="1"/>
  <c r="X22" i="5"/>
  <c r="X30" i="5"/>
  <c r="Z30" i="5"/>
  <c r="AA30" i="5" s="1"/>
  <c r="Z52" i="5"/>
  <c r="AA52" i="5" s="1"/>
  <c r="X52" i="5"/>
  <c r="Z41" i="5"/>
  <c r="AA41" i="5" s="1"/>
  <c r="X41" i="5"/>
  <c r="X78" i="5"/>
  <c r="Z78" i="5"/>
  <c r="AA78" i="5" s="1"/>
  <c r="Z93" i="5"/>
  <c r="AA93" i="5" s="1"/>
  <c r="X93" i="5"/>
  <c r="Z48" i="5"/>
  <c r="AA48" i="5" s="1"/>
  <c r="X48" i="5"/>
  <c r="Z42" i="5"/>
  <c r="AA42" i="5" s="1"/>
  <c r="X42" i="5"/>
  <c r="X17" i="5"/>
  <c r="Z17" i="5"/>
  <c r="AA17" i="5" s="1"/>
  <c r="Z49" i="5"/>
  <c r="AA49" i="5" s="1"/>
  <c r="X49" i="5"/>
  <c r="X95" i="5"/>
  <c r="Z95" i="5"/>
  <c r="AA95" i="5" s="1"/>
  <c r="M5" i="5"/>
  <c r="L101" i="5"/>
  <c r="Z14" i="5"/>
  <c r="AA14" i="5" s="1"/>
  <c r="X14" i="5"/>
  <c r="Z44" i="5"/>
  <c r="AA44" i="5" s="1"/>
  <c r="X44" i="5"/>
  <c r="X21" i="5"/>
  <c r="Z21" i="5"/>
  <c r="AA21" i="5" s="1"/>
  <c r="Z50" i="5"/>
  <c r="AA50" i="5" s="1"/>
  <c r="X50" i="5"/>
  <c r="X25" i="5"/>
  <c r="Z25" i="5"/>
  <c r="AA25" i="5" s="1"/>
  <c r="X96" i="5"/>
  <c r="Z96" i="5"/>
  <c r="AA96" i="5" s="1"/>
  <c r="X34" i="5"/>
  <c r="Z34" i="5"/>
  <c r="AA34" i="5" s="1"/>
  <c r="Z46" i="5"/>
  <c r="AA46" i="5" s="1"/>
  <c r="X46" i="5"/>
  <c r="X90" i="5"/>
  <c r="Z90" i="5"/>
  <c r="AA90" i="5" s="1"/>
  <c r="X87" i="5"/>
  <c r="Z87" i="5"/>
  <c r="AA87" i="5" s="1"/>
  <c r="Z47" i="5"/>
  <c r="AA47" i="5" s="1"/>
  <c r="X47" i="5"/>
  <c r="X70" i="5"/>
  <c r="Z70" i="5"/>
  <c r="AA70" i="5" s="1"/>
  <c r="F101" i="5" l="1"/>
  <c r="E107" i="5"/>
  <c r="J102" i="5" s="1"/>
  <c r="AA5" i="5"/>
  <c r="Z101" i="5"/>
  <c r="AA101" i="5" s="1"/>
  <c r="M101" i="5"/>
  <c r="M104" i="5" s="1"/>
  <c r="L104" i="5"/>
  <c r="H261" i="3" l="1"/>
  <c r="G261" i="3"/>
  <c r="H260" i="3"/>
  <c r="G260" i="3"/>
  <c r="H259" i="3"/>
  <c r="G259" i="3"/>
  <c r="H258" i="3"/>
  <c r="G258" i="3"/>
  <c r="H257" i="3"/>
  <c r="G257" i="3"/>
  <c r="H256" i="3"/>
  <c r="G256" i="3"/>
  <c r="H255" i="3"/>
  <c r="G255" i="3"/>
  <c r="H254" i="3"/>
  <c r="G254" i="3"/>
  <c r="H253" i="3"/>
  <c r="G253" i="3"/>
  <c r="H252" i="3"/>
  <c r="G252" i="3"/>
  <c r="H251" i="3"/>
  <c r="G251" i="3"/>
  <c r="H250" i="3"/>
  <c r="G250" i="3"/>
  <c r="H249" i="3"/>
  <c r="G249" i="3"/>
  <c r="H248" i="3"/>
  <c r="G248" i="3"/>
  <c r="H247" i="3"/>
  <c r="G247" i="3"/>
  <c r="H246" i="3"/>
  <c r="G246" i="3"/>
  <c r="H245" i="3"/>
  <c r="G245" i="3"/>
  <c r="H244" i="3"/>
  <c r="G244" i="3"/>
  <c r="H243" i="3"/>
  <c r="G243" i="3"/>
  <c r="H242" i="3"/>
  <c r="G242" i="3"/>
  <c r="H241" i="3"/>
  <c r="G241" i="3"/>
  <c r="N240" i="3"/>
  <c r="H232" i="3"/>
  <c r="G232" i="3"/>
  <c r="H231" i="3"/>
  <c r="G231" i="3"/>
  <c r="H230" i="3"/>
  <c r="G230" i="3"/>
  <c r="H229" i="3"/>
  <c r="G229" i="3"/>
  <c r="H228" i="3"/>
  <c r="G228" i="3"/>
  <c r="H227" i="3"/>
  <c r="G227" i="3"/>
  <c r="H226" i="3"/>
  <c r="G226" i="3"/>
  <c r="H225" i="3"/>
  <c r="G225" i="3"/>
  <c r="H224" i="3"/>
  <c r="G224" i="3"/>
  <c r="H223" i="3"/>
  <c r="G223" i="3"/>
  <c r="H222" i="3"/>
  <c r="G222" i="3"/>
  <c r="H221" i="3"/>
  <c r="G221" i="3"/>
  <c r="H220" i="3"/>
  <c r="G220" i="3"/>
  <c r="H219" i="3"/>
  <c r="G219" i="3"/>
  <c r="H218" i="3"/>
  <c r="G218" i="3"/>
  <c r="H217" i="3"/>
  <c r="G217" i="3"/>
  <c r="H216" i="3"/>
  <c r="G216" i="3"/>
  <c r="H215" i="3"/>
  <c r="G215" i="3"/>
  <c r="H214" i="3"/>
  <c r="G214" i="3"/>
  <c r="H213" i="3"/>
  <c r="G213" i="3"/>
  <c r="H212" i="3"/>
  <c r="G212" i="3"/>
  <c r="N211" i="3"/>
  <c r="H203" i="3"/>
  <c r="G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H183" i="3"/>
  <c r="G183" i="3"/>
  <c r="N182" i="3"/>
  <c r="Y182" i="3"/>
  <c r="Z182" i="3" s="1"/>
  <c r="H174" i="3"/>
  <c r="G174" i="3"/>
  <c r="H173" i="3"/>
  <c r="G173" i="3"/>
  <c r="H172" i="3"/>
  <c r="G172" i="3"/>
  <c r="H171" i="3"/>
  <c r="G171" i="3"/>
  <c r="H170" i="3"/>
  <c r="G170" i="3"/>
  <c r="H169" i="3"/>
  <c r="G169" i="3"/>
  <c r="H168" i="3"/>
  <c r="G168" i="3"/>
  <c r="H167" i="3"/>
  <c r="G167" i="3"/>
  <c r="H166" i="3"/>
  <c r="G166" i="3"/>
  <c r="H165" i="3"/>
  <c r="G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N153" i="3"/>
  <c r="Y153" i="3"/>
  <c r="Z153" i="3" s="1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1" i="3"/>
  <c r="G131" i="3"/>
  <c r="H130" i="3"/>
  <c r="G130" i="3"/>
  <c r="H129" i="3"/>
  <c r="G129" i="3"/>
  <c r="H128" i="3"/>
  <c r="G128" i="3"/>
  <c r="H127" i="3"/>
  <c r="G127" i="3"/>
  <c r="H126" i="3"/>
  <c r="G126" i="3"/>
  <c r="H125" i="3"/>
  <c r="G125" i="3"/>
  <c r="N124" i="3"/>
  <c r="M125" i="3"/>
  <c r="N125" i="3" s="1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N95" i="3"/>
  <c r="M96" i="3"/>
  <c r="N96" i="3" s="1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N66" i="3"/>
  <c r="M67" i="3"/>
  <c r="N67" i="3" s="1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N37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M8" i="3"/>
  <c r="N8" i="3" s="1"/>
  <c r="N240" i="1"/>
  <c r="N211" i="1"/>
  <c r="N182" i="1"/>
  <c r="N153" i="1"/>
  <c r="N124" i="1"/>
  <c r="N95" i="1"/>
  <c r="N66" i="1"/>
  <c r="N37" i="1"/>
  <c r="N8" i="1"/>
  <c r="H261" i="1"/>
  <c r="G261" i="1"/>
  <c r="A261" i="1"/>
  <c r="H260" i="1"/>
  <c r="G260" i="1"/>
  <c r="A260" i="1"/>
  <c r="H259" i="1"/>
  <c r="G259" i="1"/>
  <c r="A259" i="1"/>
  <c r="H258" i="1"/>
  <c r="G258" i="1"/>
  <c r="A258" i="1"/>
  <c r="H257" i="1"/>
  <c r="G257" i="1"/>
  <c r="A257" i="1"/>
  <c r="H256" i="1"/>
  <c r="G256" i="1"/>
  <c r="A256" i="1"/>
  <c r="H255" i="1"/>
  <c r="G255" i="1"/>
  <c r="A255" i="1"/>
  <c r="H254" i="1"/>
  <c r="G254" i="1"/>
  <c r="A254" i="1"/>
  <c r="H253" i="1"/>
  <c r="G253" i="1"/>
  <c r="A253" i="1"/>
  <c r="H252" i="1"/>
  <c r="G252" i="1"/>
  <c r="A252" i="1"/>
  <c r="H251" i="1"/>
  <c r="G251" i="1"/>
  <c r="A251" i="1"/>
  <c r="H250" i="1"/>
  <c r="G250" i="1"/>
  <c r="A250" i="1"/>
  <c r="H249" i="1"/>
  <c r="G249" i="1"/>
  <c r="A249" i="1"/>
  <c r="H248" i="1"/>
  <c r="G248" i="1"/>
  <c r="A248" i="1"/>
  <c r="H247" i="1"/>
  <c r="G247" i="1"/>
  <c r="A247" i="1"/>
  <c r="H246" i="1"/>
  <c r="G246" i="1"/>
  <c r="A246" i="1"/>
  <c r="H245" i="1"/>
  <c r="G245" i="1"/>
  <c r="A245" i="1"/>
  <c r="H244" i="1"/>
  <c r="G244" i="1"/>
  <c r="A244" i="1"/>
  <c r="H243" i="1"/>
  <c r="G243" i="1"/>
  <c r="A243" i="1"/>
  <c r="H242" i="1"/>
  <c r="G242" i="1"/>
  <c r="A242" i="1"/>
  <c r="H241" i="1"/>
  <c r="G241" i="1"/>
  <c r="A241" i="1"/>
  <c r="A240" i="1"/>
  <c r="H232" i="1"/>
  <c r="G232" i="1"/>
  <c r="A232" i="1"/>
  <c r="H231" i="1"/>
  <c r="G231" i="1"/>
  <c r="A231" i="1"/>
  <c r="H230" i="1"/>
  <c r="G230" i="1"/>
  <c r="A230" i="1"/>
  <c r="H229" i="1"/>
  <c r="G229" i="1"/>
  <c r="A229" i="1"/>
  <c r="H228" i="1"/>
  <c r="G228" i="1"/>
  <c r="A228" i="1"/>
  <c r="H227" i="1"/>
  <c r="G227" i="1"/>
  <c r="A227" i="1"/>
  <c r="H226" i="1"/>
  <c r="G226" i="1"/>
  <c r="A226" i="1"/>
  <c r="H225" i="1"/>
  <c r="G225" i="1"/>
  <c r="A225" i="1"/>
  <c r="H224" i="1"/>
  <c r="G224" i="1"/>
  <c r="A224" i="1"/>
  <c r="H223" i="1"/>
  <c r="G223" i="1"/>
  <c r="A223" i="1"/>
  <c r="H222" i="1"/>
  <c r="G222" i="1"/>
  <c r="A222" i="1"/>
  <c r="H221" i="1"/>
  <c r="G221" i="1"/>
  <c r="A221" i="1"/>
  <c r="H220" i="1"/>
  <c r="G220" i="1"/>
  <c r="A220" i="1"/>
  <c r="H219" i="1"/>
  <c r="G219" i="1"/>
  <c r="A219" i="1"/>
  <c r="H218" i="1"/>
  <c r="G218" i="1"/>
  <c r="A218" i="1"/>
  <c r="H217" i="1"/>
  <c r="G217" i="1"/>
  <c r="A217" i="1"/>
  <c r="H216" i="1"/>
  <c r="G216" i="1"/>
  <c r="A216" i="1"/>
  <c r="H215" i="1"/>
  <c r="G215" i="1"/>
  <c r="A215" i="1"/>
  <c r="H214" i="1"/>
  <c r="G214" i="1"/>
  <c r="A214" i="1"/>
  <c r="H213" i="1"/>
  <c r="G213" i="1"/>
  <c r="A213" i="1"/>
  <c r="H212" i="1"/>
  <c r="G212" i="1"/>
  <c r="A212" i="1"/>
  <c r="A211" i="1"/>
  <c r="H203" i="1"/>
  <c r="G203" i="1"/>
  <c r="A203" i="1"/>
  <c r="H202" i="1"/>
  <c r="G202" i="1"/>
  <c r="A202" i="1"/>
  <c r="H201" i="1"/>
  <c r="G201" i="1"/>
  <c r="A201" i="1"/>
  <c r="H200" i="1"/>
  <c r="G200" i="1"/>
  <c r="A200" i="1"/>
  <c r="H199" i="1"/>
  <c r="G199" i="1"/>
  <c r="A199" i="1"/>
  <c r="H198" i="1"/>
  <c r="G198" i="1"/>
  <c r="A198" i="1"/>
  <c r="H197" i="1"/>
  <c r="G197" i="1"/>
  <c r="A197" i="1"/>
  <c r="H196" i="1"/>
  <c r="G196" i="1"/>
  <c r="A196" i="1"/>
  <c r="H195" i="1"/>
  <c r="G195" i="1"/>
  <c r="A195" i="1"/>
  <c r="H194" i="1"/>
  <c r="G194" i="1"/>
  <c r="A194" i="1"/>
  <c r="H193" i="1"/>
  <c r="G193" i="1"/>
  <c r="A193" i="1"/>
  <c r="H192" i="1"/>
  <c r="G192" i="1"/>
  <c r="A192" i="1"/>
  <c r="H191" i="1"/>
  <c r="G191" i="1"/>
  <c r="A191" i="1"/>
  <c r="H190" i="1"/>
  <c r="G190" i="1"/>
  <c r="A190" i="1"/>
  <c r="H189" i="1"/>
  <c r="G189" i="1"/>
  <c r="A189" i="1"/>
  <c r="H188" i="1"/>
  <c r="G188" i="1"/>
  <c r="A188" i="1"/>
  <c r="H187" i="1"/>
  <c r="G187" i="1"/>
  <c r="A187" i="1"/>
  <c r="H186" i="1"/>
  <c r="G186" i="1"/>
  <c r="A186" i="1"/>
  <c r="H185" i="1"/>
  <c r="G185" i="1"/>
  <c r="A185" i="1"/>
  <c r="H184" i="1"/>
  <c r="G184" i="1"/>
  <c r="A184" i="1"/>
  <c r="H183" i="1"/>
  <c r="G183" i="1"/>
  <c r="A183" i="1"/>
  <c r="A182" i="1"/>
  <c r="H174" i="1"/>
  <c r="G174" i="1"/>
  <c r="A174" i="1"/>
  <c r="H173" i="1"/>
  <c r="G173" i="1"/>
  <c r="A173" i="1"/>
  <c r="H172" i="1"/>
  <c r="G172" i="1"/>
  <c r="A172" i="1"/>
  <c r="H171" i="1"/>
  <c r="G171" i="1"/>
  <c r="A171" i="1"/>
  <c r="H170" i="1"/>
  <c r="G170" i="1"/>
  <c r="A170" i="1"/>
  <c r="H169" i="1"/>
  <c r="G169" i="1"/>
  <c r="A169" i="1"/>
  <c r="H168" i="1"/>
  <c r="G168" i="1"/>
  <c r="A168" i="1"/>
  <c r="H167" i="1"/>
  <c r="G167" i="1"/>
  <c r="A167" i="1"/>
  <c r="H166" i="1"/>
  <c r="G166" i="1"/>
  <c r="A166" i="1"/>
  <c r="H165" i="1"/>
  <c r="G165" i="1"/>
  <c r="A165" i="1"/>
  <c r="H164" i="1"/>
  <c r="G164" i="1"/>
  <c r="A164" i="1"/>
  <c r="H163" i="1"/>
  <c r="G163" i="1"/>
  <c r="A163" i="1"/>
  <c r="H162" i="1"/>
  <c r="G162" i="1"/>
  <c r="A162" i="1"/>
  <c r="H161" i="1"/>
  <c r="G161" i="1"/>
  <c r="A161" i="1"/>
  <c r="H160" i="1"/>
  <c r="G160" i="1"/>
  <c r="A160" i="1"/>
  <c r="H159" i="1"/>
  <c r="G159" i="1"/>
  <c r="A159" i="1"/>
  <c r="H158" i="1"/>
  <c r="G158" i="1"/>
  <c r="A158" i="1"/>
  <c r="H157" i="1"/>
  <c r="G157" i="1"/>
  <c r="A157" i="1"/>
  <c r="H156" i="1"/>
  <c r="G156" i="1"/>
  <c r="A156" i="1"/>
  <c r="H155" i="1"/>
  <c r="G155" i="1"/>
  <c r="A155" i="1"/>
  <c r="H154" i="1"/>
  <c r="G154" i="1"/>
  <c r="A154" i="1"/>
  <c r="A153" i="1"/>
  <c r="H145" i="1"/>
  <c r="G145" i="1"/>
  <c r="A145" i="1"/>
  <c r="H144" i="1"/>
  <c r="G144" i="1"/>
  <c r="A144" i="1"/>
  <c r="H143" i="1"/>
  <c r="G143" i="1"/>
  <c r="A143" i="1"/>
  <c r="H142" i="1"/>
  <c r="G142" i="1"/>
  <c r="A142" i="1"/>
  <c r="H141" i="1"/>
  <c r="G141" i="1"/>
  <c r="A141" i="1"/>
  <c r="H140" i="1"/>
  <c r="G140" i="1"/>
  <c r="A140" i="1"/>
  <c r="H139" i="1"/>
  <c r="G139" i="1"/>
  <c r="A139" i="1"/>
  <c r="H138" i="1"/>
  <c r="G138" i="1"/>
  <c r="A138" i="1"/>
  <c r="H137" i="1"/>
  <c r="G137" i="1"/>
  <c r="A137" i="1"/>
  <c r="H136" i="1"/>
  <c r="G136" i="1"/>
  <c r="A136" i="1"/>
  <c r="H135" i="1"/>
  <c r="G135" i="1"/>
  <c r="A135" i="1"/>
  <c r="H134" i="1"/>
  <c r="G134" i="1"/>
  <c r="A134" i="1"/>
  <c r="H133" i="1"/>
  <c r="G133" i="1"/>
  <c r="A133" i="1"/>
  <c r="H132" i="1"/>
  <c r="G132" i="1"/>
  <c r="A132" i="1"/>
  <c r="H131" i="1"/>
  <c r="G131" i="1"/>
  <c r="A131" i="1"/>
  <c r="H130" i="1"/>
  <c r="G130" i="1"/>
  <c r="A130" i="1"/>
  <c r="H129" i="1"/>
  <c r="G129" i="1"/>
  <c r="A129" i="1"/>
  <c r="H128" i="1"/>
  <c r="G128" i="1"/>
  <c r="A128" i="1"/>
  <c r="H127" i="1"/>
  <c r="G127" i="1"/>
  <c r="A127" i="1"/>
  <c r="H126" i="1"/>
  <c r="G126" i="1"/>
  <c r="A126" i="1"/>
  <c r="H125" i="1"/>
  <c r="G125" i="1"/>
  <c r="A125" i="1"/>
  <c r="A124" i="1"/>
  <c r="H116" i="1"/>
  <c r="G116" i="1"/>
  <c r="A116" i="1"/>
  <c r="H115" i="1"/>
  <c r="G115" i="1"/>
  <c r="A115" i="1"/>
  <c r="H114" i="1"/>
  <c r="G114" i="1"/>
  <c r="A114" i="1"/>
  <c r="H113" i="1"/>
  <c r="G113" i="1"/>
  <c r="A113" i="1"/>
  <c r="H112" i="1"/>
  <c r="G112" i="1"/>
  <c r="A112" i="1"/>
  <c r="H111" i="1"/>
  <c r="G111" i="1"/>
  <c r="A111" i="1"/>
  <c r="H110" i="1"/>
  <c r="G110" i="1"/>
  <c r="A110" i="1"/>
  <c r="H109" i="1"/>
  <c r="G109" i="1"/>
  <c r="A109" i="1"/>
  <c r="H108" i="1"/>
  <c r="G108" i="1"/>
  <c r="A108" i="1"/>
  <c r="H107" i="1"/>
  <c r="G107" i="1"/>
  <c r="A107" i="1"/>
  <c r="H106" i="1"/>
  <c r="G106" i="1"/>
  <c r="A106" i="1"/>
  <c r="H105" i="1"/>
  <c r="G105" i="1"/>
  <c r="A105" i="1"/>
  <c r="H104" i="1"/>
  <c r="G104" i="1"/>
  <c r="A104" i="1"/>
  <c r="H103" i="1"/>
  <c r="G103" i="1"/>
  <c r="A103" i="1"/>
  <c r="H102" i="1"/>
  <c r="G102" i="1"/>
  <c r="A102" i="1"/>
  <c r="H101" i="1"/>
  <c r="G101" i="1"/>
  <c r="A101" i="1"/>
  <c r="H100" i="1"/>
  <c r="G100" i="1"/>
  <c r="A100" i="1"/>
  <c r="H99" i="1"/>
  <c r="G99" i="1"/>
  <c r="A99" i="1"/>
  <c r="H98" i="1"/>
  <c r="G98" i="1"/>
  <c r="A98" i="1"/>
  <c r="H97" i="1"/>
  <c r="G97" i="1"/>
  <c r="A97" i="1"/>
  <c r="H96" i="1"/>
  <c r="G96" i="1"/>
  <c r="A96" i="1"/>
  <c r="A95" i="1"/>
  <c r="H87" i="1"/>
  <c r="G87" i="1"/>
  <c r="A87" i="1"/>
  <c r="H86" i="1"/>
  <c r="G86" i="1"/>
  <c r="A86" i="1"/>
  <c r="H85" i="1"/>
  <c r="G85" i="1"/>
  <c r="A85" i="1"/>
  <c r="H84" i="1"/>
  <c r="G84" i="1"/>
  <c r="A84" i="1"/>
  <c r="H83" i="1"/>
  <c r="G83" i="1"/>
  <c r="A83" i="1"/>
  <c r="H82" i="1"/>
  <c r="G82" i="1"/>
  <c r="A82" i="1"/>
  <c r="H81" i="1"/>
  <c r="G81" i="1"/>
  <c r="A81" i="1"/>
  <c r="H80" i="1"/>
  <c r="G80" i="1"/>
  <c r="A80" i="1"/>
  <c r="H79" i="1"/>
  <c r="G79" i="1"/>
  <c r="A79" i="1"/>
  <c r="H78" i="1"/>
  <c r="G78" i="1"/>
  <c r="A78" i="1"/>
  <c r="H77" i="1"/>
  <c r="G77" i="1"/>
  <c r="A77" i="1"/>
  <c r="H76" i="1"/>
  <c r="G76" i="1"/>
  <c r="A76" i="1"/>
  <c r="H75" i="1"/>
  <c r="G75" i="1"/>
  <c r="A75" i="1"/>
  <c r="H74" i="1"/>
  <c r="G74" i="1"/>
  <c r="A74" i="1"/>
  <c r="H73" i="1"/>
  <c r="G73" i="1"/>
  <c r="A73" i="1"/>
  <c r="H72" i="1"/>
  <c r="G72" i="1"/>
  <c r="A72" i="1"/>
  <c r="H71" i="1"/>
  <c r="G71" i="1"/>
  <c r="A71" i="1"/>
  <c r="H70" i="1"/>
  <c r="G70" i="1"/>
  <c r="A70" i="1"/>
  <c r="H69" i="1"/>
  <c r="G69" i="1"/>
  <c r="A69" i="1"/>
  <c r="H68" i="1"/>
  <c r="G68" i="1"/>
  <c r="A68" i="1"/>
  <c r="H67" i="1"/>
  <c r="G67" i="1"/>
  <c r="A67" i="1"/>
  <c r="A66" i="1"/>
  <c r="H58" i="1"/>
  <c r="G58" i="1"/>
  <c r="A58" i="1"/>
  <c r="H57" i="1"/>
  <c r="G57" i="1"/>
  <c r="A57" i="1"/>
  <c r="H56" i="1"/>
  <c r="G56" i="1"/>
  <c r="A56" i="1"/>
  <c r="H55" i="1"/>
  <c r="G55" i="1"/>
  <c r="A55" i="1"/>
  <c r="H54" i="1"/>
  <c r="G54" i="1"/>
  <c r="A54" i="1"/>
  <c r="H53" i="1"/>
  <c r="G53" i="1"/>
  <c r="A53" i="1"/>
  <c r="H52" i="1"/>
  <c r="G52" i="1"/>
  <c r="A52" i="1"/>
  <c r="H51" i="1"/>
  <c r="G51" i="1"/>
  <c r="A51" i="1"/>
  <c r="H50" i="1"/>
  <c r="G50" i="1"/>
  <c r="A50" i="1"/>
  <c r="H49" i="1"/>
  <c r="G49" i="1"/>
  <c r="A49" i="1"/>
  <c r="H48" i="1"/>
  <c r="G48" i="1"/>
  <c r="A48" i="1"/>
  <c r="H47" i="1"/>
  <c r="G47" i="1"/>
  <c r="A47" i="1"/>
  <c r="H46" i="1"/>
  <c r="G46" i="1"/>
  <c r="A46" i="1"/>
  <c r="H45" i="1"/>
  <c r="G45" i="1"/>
  <c r="A45" i="1"/>
  <c r="H44" i="1"/>
  <c r="G44" i="1"/>
  <c r="A44" i="1"/>
  <c r="H43" i="1"/>
  <c r="G43" i="1"/>
  <c r="A43" i="1"/>
  <c r="H42" i="1"/>
  <c r="G42" i="1"/>
  <c r="A42" i="1"/>
  <c r="H41" i="1"/>
  <c r="G41" i="1"/>
  <c r="A41" i="1"/>
  <c r="H40" i="1"/>
  <c r="G40" i="1"/>
  <c r="A40" i="1"/>
  <c r="H39" i="1"/>
  <c r="G39" i="1"/>
  <c r="A39" i="1"/>
  <c r="H38" i="1"/>
  <c r="G38" i="1"/>
  <c r="A38" i="1"/>
  <c r="A37" i="1"/>
  <c r="H29" i="1"/>
  <c r="G29" i="1"/>
  <c r="A29" i="1"/>
  <c r="H28" i="1"/>
  <c r="G28" i="1"/>
  <c r="A28" i="1"/>
  <c r="H27" i="1"/>
  <c r="G27" i="1"/>
  <c r="A27" i="1"/>
  <c r="H26" i="1"/>
  <c r="G26" i="1"/>
  <c r="A26" i="1"/>
  <c r="H25" i="1"/>
  <c r="G25" i="1"/>
  <c r="A25" i="1"/>
  <c r="H24" i="1"/>
  <c r="G24" i="1"/>
  <c r="A24" i="1"/>
  <c r="H23" i="1"/>
  <c r="G23" i="1"/>
  <c r="A23" i="1"/>
  <c r="H22" i="1"/>
  <c r="G22" i="1"/>
  <c r="A22" i="1"/>
  <c r="H21" i="1"/>
  <c r="G21" i="1"/>
  <c r="A21" i="1"/>
  <c r="H20" i="1"/>
  <c r="G20" i="1"/>
  <c r="A20" i="1"/>
  <c r="H19" i="1"/>
  <c r="G19" i="1"/>
  <c r="A19" i="1"/>
  <c r="H18" i="1"/>
  <c r="G18" i="1"/>
  <c r="A18" i="1"/>
  <c r="H17" i="1"/>
  <c r="G17" i="1"/>
  <c r="A17" i="1"/>
  <c r="H16" i="1"/>
  <c r="G16" i="1"/>
  <c r="A16" i="1"/>
  <c r="H15" i="1"/>
  <c r="G15" i="1"/>
  <c r="A15" i="1"/>
  <c r="H14" i="1"/>
  <c r="G14" i="1"/>
  <c r="A14" i="1"/>
  <c r="H13" i="1"/>
  <c r="G13" i="1"/>
  <c r="A13" i="1"/>
  <c r="H12" i="1"/>
  <c r="G12" i="1"/>
  <c r="A12" i="1"/>
  <c r="H11" i="1"/>
  <c r="G11" i="1"/>
  <c r="A11" i="1"/>
  <c r="H10" i="1"/>
  <c r="G10" i="1"/>
  <c r="A10" i="1"/>
  <c r="H9" i="1"/>
  <c r="G9" i="1"/>
  <c r="A9" i="1"/>
  <c r="A8" i="1"/>
  <c r="Y66" i="1" l="1"/>
  <c r="Z66" i="1" s="1"/>
  <c r="Y8" i="3"/>
  <c r="Z8" i="3" s="1"/>
  <c r="K154" i="3"/>
  <c r="M9" i="3"/>
  <c r="N9" i="3" s="1"/>
  <c r="S153" i="3"/>
  <c r="T153" i="3" s="1"/>
  <c r="S126" i="1"/>
  <c r="T126" i="1" s="1"/>
  <c r="K241" i="1"/>
  <c r="M38" i="3"/>
  <c r="N38" i="3" s="1"/>
  <c r="K38" i="3"/>
  <c r="L38" i="3"/>
  <c r="L67" i="3"/>
  <c r="K67" i="3"/>
  <c r="L154" i="3"/>
  <c r="L96" i="3"/>
  <c r="K96" i="3"/>
  <c r="L125" i="3"/>
  <c r="K125" i="3"/>
  <c r="K183" i="3"/>
  <c r="S182" i="3"/>
  <c r="T182" i="3" s="1"/>
  <c r="S154" i="1"/>
  <c r="T154" i="1" s="1"/>
  <c r="S96" i="1"/>
  <c r="T96" i="1" s="1"/>
  <c r="S8" i="1"/>
  <c r="T8" i="1" s="1"/>
  <c r="S183" i="1"/>
  <c r="T183" i="1" s="1"/>
  <c r="S211" i="1"/>
  <c r="T211" i="1" s="1"/>
  <c r="Q96" i="1"/>
  <c r="Q67" i="1"/>
  <c r="S240" i="1"/>
  <c r="T240" i="1" s="1"/>
  <c r="Y240" i="1"/>
  <c r="Z240" i="1" s="1"/>
  <c r="S182" i="1"/>
  <c r="T182" i="1" s="1"/>
  <c r="S153" i="1"/>
  <c r="T153" i="1" s="1"/>
  <c r="R154" i="1"/>
  <c r="S124" i="1"/>
  <c r="T124" i="1" s="1"/>
  <c r="S66" i="1"/>
  <c r="T66" i="1" s="1"/>
  <c r="Y38" i="1"/>
  <c r="Z38" i="1" s="1"/>
  <c r="Q38" i="1"/>
  <c r="S38" i="1"/>
  <c r="T38" i="1" s="1"/>
  <c r="M241" i="1"/>
  <c r="N241" i="1" s="1"/>
  <c r="L241" i="1"/>
  <c r="S184" i="1"/>
  <c r="T184" i="1" s="1"/>
  <c r="M183" i="1"/>
  <c r="N183" i="1" s="1"/>
  <c r="L183" i="1"/>
  <c r="K183" i="1"/>
  <c r="K154" i="1"/>
  <c r="M154" i="1"/>
  <c r="N154" i="1" s="1"/>
  <c r="L154" i="1"/>
  <c r="M96" i="1"/>
  <c r="N96" i="1" s="1"/>
  <c r="L96" i="1"/>
  <c r="K96" i="1"/>
  <c r="K67" i="1"/>
  <c r="L67" i="1"/>
  <c r="M67" i="1"/>
  <c r="N67" i="1" s="1"/>
  <c r="L38" i="1"/>
  <c r="M38" i="1"/>
  <c r="N38" i="1" s="1"/>
  <c r="K38" i="1"/>
  <c r="Y182" i="1" l="1"/>
  <c r="Z182" i="1" s="1"/>
  <c r="Y153" i="1"/>
  <c r="Z153" i="1" s="1"/>
  <c r="AB182" i="1"/>
  <c r="Q154" i="1"/>
  <c r="AB126" i="1"/>
  <c r="Y124" i="1"/>
  <c r="Z124" i="1" s="1"/>
  <c r="AB153" i="1"/>
  <c r="Y96" i="1"/>
  <c r="Z96" i="1" s="1"/>
  <c r="Y68" i="1"/>
  <c r="Z68" i="1" s="1"/>
  <c r="AB97" i="1"/>
  <c r="Y37" i="1"/>
  <c r="Z37" i="1" s="1"/>
  <c r="AB66" i="1"/>
  <c r="X38" i="1"/>
  <c r="M183" i="3"/>
  <c r="N183" i="3" s="1"/>
  <c r="S68" i="1"/>
  <c r="T68" i="1" s="1"/>
  <c r="M68" i="1"/>
  <c r="N68" i="1" s="1"/>
  <c r="X69" i="1"/>
  <c r="K68" i="1"/>
  <c r="L68" i="1"/>
  <c r="M126" i="1"/>
  <c r="N126" i="1" s="1"/>
  <c r="R212" i="1"/>
  <c r="K212" i="1"/>
  <c r="X96" i="1"/>
  <c r="S95" i="1"/>
  <c r="T95" i="1" s="1"/>
  <c r="R96" i="1"/>
  <c r="L9" i="3"/>
  <c r="K9" i="3"/>
  <c r="L183" i="3"/>
  <c r="S8" i="3"/>
  <c r="T8" i="3" s="1"/>
  <c r="M154" i="3"/>
  <c r="N154" i="3" s="1"/>
  <c r="R154" i="3"/>
  <c r="Q213" i="1"/>
  <c r="K125" i="1"/>
  <c r="M125" i="1"/>
  <c r="N125" i="1" s="1"/>
  <c r="L212" i="1"/>
  <c r="S37" i="1"/>
  <c r="T37" i="1" s="1"/>
  <c r="L125" i="1"/>
  <c r="M212" i="1"/>
  <c r="N212" i="1" s="1"/>
  <c r="K126" i="1"/>
  <c r="R38" i="1"/>
  <c r="Q125" i="1"/>
  <c r="L126" i="1"/>
  <c r="W38" i="1"/>
  <c r="M126" i="3"/>
  <c r="N126" i="3" s="1"/>
  <c r="L126" i="3"/>
  <c r="K126" i="3"/>
  <c r="L39" i="3"/>
  <c r="M39" i="3"/>
  <c r="N39" i="3" s="1"/>
  <c r="K39" i="3"/>
  <c r="S96" i="3"/>
  <c r="T96" i="3" s="1"/>
  <c r="R96" i="3"/>
  <c r="Q96" i="3"/>
  <c r="K241" i="3"/>
  <c r="M241" i="3"/>
  <c r="N241" i="3" s="1"/>
  <c r="L241" i="3"/>
  <c r="S240" i="3"/>
  <c r="T240" i="3" s="1"/>
  <c r="Y240" i="3"/>
  <c r="Z240" i="3" s="1"/>
  <c r="S37" i="3"/>
  <c r="T37" i="3" s="1"/>
  <c r="Y37" i="3"/>
  <c r="Z37" i="3" s="1"/>
  <c r="L184" i="3"/>
  <c r="K184" i="3"/>
  <c r="M184" i="3"/>
  <c r="N184" i="3" s="1"/>
  <c r="S38" i="3"/>
  <c r="T38" i="3" s="1"/>
  <c r="R38" i="3"/>
  <c r="Q38" i="3"/>
  <c r="R183" i="3"/>
  <c r="Q183" i="3"/>
  <c r="S183" i="3"/>
  <c r="T183" i="3" s="1"/>
  <c r="L212" i="3"/>
  <c r="K212" i="3"/>
  <c r="M212" i="3"/>
  <c r="N212" i="3" s="1"/>
  <c r="M97" i="3"/>
  <c r="N97" i="3" s="1"/>
  <c r="L97" i="3"/>
  <c r="K97" i="3"/>
  <c r="S67" i="3"/>
  <c r="T67" i="3" s="1"/>
  <c r="R67" i="3"/>
  <c r="Q67" i="3"/>
  <c r="S125" i="3"/>
  <c r="T125" i="3" s="1"/>
  <c r="R125" i="3"/>
  <c r="Q125" i="3"/>
  <c r="Y66" i="3"/>
  <c r="Z66" i="3" s="1"/>
  <c r="S66" i="3"/>
  <c r="T66" i="3" s="1"/>
  <c r="Y124" i="3"/>
  <c r="Z124" i="3" s="1"/>
  <c r="S124" i="3"/>
  <c r="T124" i="3" s="1"/>
  <c r="M68" i="3"/>
  <c r="N68" i="3" s="1"/>
  <c r="L68" i="3"/>
  <c r="K68" i="3"/>
  <c r="K10" i="3"/>
  <c r="M10" i="3"/>
  <c r="N10" i="3" s="1"/>
  <c r="L10" i="3"/>
  <c r="Y95" i="3"/>
  <c r="Z95" i="3" s="1"/>
  <c r="S95" i="3"/>
  <c r="T95" i="3" s="1"/>
  <c r="S211" i="3"/>
  <c r="T211" i="3" s="1"/>
  <c r="Y211" i="3"/>
  <c r="Z211" i="3" s="1"/>
  <c r="R9" i="3"/>
  <c r="Q9" i="3"/>
  <c r="S9" i="3"/>
  <c r="T9" i="3" s="1"/>
  <c r="R68" i="1"/>
  <c r="S67" i="1"/>
  <c r="T67" i="1" s="1"/>
  <c r="R67" i="1"/>
  <c r="X97" i="1"/>
  <c r="Q183" i="1"/>
  <c r="Q68" i="1"/>
  <c r="S9" i="1"/>
  <c r="T9" i="1" s="1"/>
  <c r="R9" i="1"/>
  <c r="S155" i="1"/>
  <c r="T155" i="1" s="1"/>
  <c r="Q155" i="1"/>
  <c r="S97" i="1"/>
  <c r="T97" i="1" s="1"/>
  <c r="Q97" i="1"/>
  <c r="R155" i="1"/>
  <c r="S127" i="1"/>
  <c r="T127" i="1" s="1"/>
  <c r="S69" i="1"/>
  <c r="T69" i="1" s="1"/>
  <c r="R127" i="1"/>
  <c r="Q127" i="1"/>
  <c r="K9" i="1"/>
  <c r="Y69" i="1"/>
  <c r="Z69" i="1" s="1"/>
  <c r="L9" i="1"/>
  <c r="Y97" i="1"/>
  <c r="Z97" i="1" s="1"/>
  <c r="M9" i="1"/>
  <c r="N9" i="1" s="1"/>
  <c r="R184" i="1"/>
  <c r="Q184" i="1"/>
  <c r="Q69" i="1"/>
  <c r="R97" i="1"/>
  <c r="W97" i="1"/>
  <c r="S241" i="1"/>
  <c r="T241" i="1" s="1"/>
  <c r="X241" i="1"/>
  <c r="R241" i="1"/>
  <c r="Q241" i="1"/>
  <c r="Q212" i="1"/>
  <c r="S212" i="1"/>
  <c r="T212" i="1" s="1"/>
  <c r="AB183" i="1"/>
  <c r="R183" i="1"/>
  <c r="Q9" i="1"/>
  <c r="Y154" i="1"/>
  <c r="Z154" i="1" s="1"/>
  <c r="X154" i="1"/>
  <c r="W154" i="1"/>
  <c r="M184" i="1"/>
  <c r="N184" i="1" s="1"/>
  <c r="L184" i="1"/>
  <c r="K184" i="1"/>
  <c r="M155" i="1"/>
  <c r="N155" i="1" s="1"/>
  <c r="K155" i="1"/>
  <c r="L155" i="1"/>
  <c r="M127" i="1"/>
  <c r="N127" i="1" s="1"/>
  <c r="L127" i="1"/>
  <c r="K127" i="1"/>
  <c r="M97" i="1"/>
  <c r="N97" i="1" s="1"/>
  <c r="L97" i="1"/>
  <c r="K97" i="1"/>
  <c r="M69" i="1"/>
  <c r="N69" i="1" s="1"/>
  <c r="K69" i="1"/>
  <c r="M39" i="1"/>
  <c r="N39" i="1" s="1"/>
  <c r="L39" i="1"/>
  <c r="K39" i="1"/>
  <c r="AB241" i="1" l="1"/>
  <c r="Y211" i="1"/>
  <c r="Z211" i="1" s="1"/>
  <c r="AB240" i="1"/>
  <c r="AB211" i="1"/>
  <c r="Y183" i="1"/>
  <c r="Z183" i="1" s="1"/>
  <c r="AB212" i="1"/>
  <c r="Y155" i="1"/>
  <c r="Z155" i="1" s="1"/>
  <c r="AB184" i="1"/>
  <c r="Y127" i="1"/>
  <c r="Z127" i="1" s="1"/>
  <c r="Y126" i="1"/>
  <c r="Z126" i="1" s="1"/>
  <c r="AB155" i="1"/>
  <c r="Y95" i="1"/>
  <c r="Z95" i="1" s="1"/>
  <c r="AB124" i="1"/>
  <c r="AB95" i="1"/>
  <c r="W96" i="1"/>
  <c r="W68" i="1"/>
  <c r="AB96" i="1"/>
  <c r="AB67" i="1"/>
  <c r="W69" i="1"/>
  <c r="L69" i="1"/>
  <c r="K10" i="1"/>
  <c r="Y9" i="1"/>
  <c r="Z9" i="1" s="1"/>
  <c r="AB38" i="1"/>
  <c r="Y8" i="1"/>
  <c r="Z8" i="1" s="1"/>
  <c r="AB37" i="1"/>
  <c r="X39" i="1"/>
  <c r="AB68" i="1"/>
  <c r="AB69" i="1"/>
  <c r="R39" i="1"/>
  <c r="R125" i="1"/>
  <c r="R69" i="1"/>
  <c r="M213" i="1"/>
  <c r="N213" i="1" s="1"/>
  <c r="Q214" i="1"/>
  <c r="Q39" i="1"/>
  <c r="S39" i="1"/>
  <c r="T39" i="1" s="1"/>
  <c r="W39" i="1"/>
  <c r="Y39" i="1"/>
  <c r="Z39" i="1" s="1"/>
  <c r="L243" i="1"/>
  <c r="K243" i="1"/>
  <c r="M243" i="1"/>
  <c r="N243" i="1" s="1"/>
  <c r="M242" i="1"/>
  <c r="N242" i="1" s="1"/>
  <c r="K242" i="1"/>
  <c r="L242" i="1"/>
  <c r="M155" i="3"/>
  <c r="N155" i="3" s="1"/>
  <c r="K155" i="3"/>
  <c r="L155" i="3"/>
  <c r="M156" i="3"/>
  <c r="N156" i="3" s="1"/>
  <c r="S154" i="3"/>
  <c r="T154" i="3" s="1"/>
  <c r="X154" i="3"/>
  <c r="Q154" i="3"/>
  <c r="S11" i="1"/>
  <c r="T11" i="1" s="1"/>
  <c r="S213" i="1"/>
  <c r="T213" i="1" s="1"/>
  <c r="L10" i="1"/>
  <c r="M10" i="1"/>
  <c r="N10" i="1" s="1"/>
  <c r="R213" i="1"/>
  <c r="Q126" i="1"/>
  <c r="K213" i="1"/>
  <c r="L213" i="1"/>
  <c r="S125" i="1"/>
  <c r="T125" i="1" s="1"/>
  <c r="R126" i="1"/>
  <c r="Y125" i="3"/>
  <c r="Z125" i="3" s="1"/>
  <c r="X125" i="3"/>
  <c r="W125" i="3"/>
  <c r="X183" i="3"/>
  <c r="W183" i="3"/>
  <c r="Y183" i="3"/>
  <c r="Z183" i="3" s="1"/>
  <c r="S184" i="3"/>
  <c r="T184" i="3" s="1"/>
  <c r="R184" i="3"/>
  <c r="Q184" i="3"/>
  <c r="Y96" i="3"/>
  <c r="Z96" i="3" s="1"/>
  <c r="X96" i="3"/>
  <c r="W96" i="3"/>
  <c r="M40" i="3"/>
  <c r="N40" i="3" s="1"/>
  <c r="L40" i="3"/>
  <c r="K40" i="3"/>
  <c r="S68" i="3"/>
  <c r="T68" i="3" s="1"/>
  <c r="Q68" i="3"/>
  <c r="R68" i="3"/>
  <c r="M98" i="3"/>
  <c r="N98" i="3" s="1"/>
  <c r="K98" i="3"/>
  <c r="L98" i="3"/>
  <c r="Q39" i="3"/>
  <c r="R39" i="3"/>
  <c r="S39" i="3"/>
  <c r="T39" i="3" s="1"/>
  <c r="S10" i="3"/>
  <c r="T10" i="3" s="1"/>
  <c r="R10" i="3"/>
  <c r="Q10" i="3"/>
  <c r="S155" i="3"/>
  <c r="T155" i="3" s="1"/>
  <c r="R155" i="3"/>
  <c r="Q155" i="3"/>
  <c r="S241" i="3"/>
  <c r="T241" i="3" s="1"/>
  <c r="R241" i="3"/>
  <c r="Q241" i="3"/>
  <c r="M11" i="3"/>
  <c r="N11" i="3" s="1"/>
  <c r="L11" i="3"/>
  <c r="K11" i="3"/>
  <c r="W154" i="3"/>
  <c r="S97" i="3"/>
  <c r="T97" i="3" s="1"/>
  <c r="R97" i="3"/>
  <c r="Q97" i="3"/>
  <c r="S212" i="3"/>
  <c r="T212" i="3" s="1"/>
  <c r="Q212" i="3"/>
  <c r="R212" i="3"/>
  <c r="Y38" i="3"/>
  <c r="Z38" i="3" s="1"/>
  <c r="X38" i="3"/>
  <c r="W38" i="3"/>
  <c r="M185" i="3"/>
  <c r="N185" i="3" s="1"/>
  <c r="L185" i="3"/>
  <c r="K185" i="3"/>
  <c r="L242" i="3"/>
  <c r="K242" i="3"/>
  <c r="M242" i="3"/>
  <c r="N242" i="3" s="1"/>
  <c r="L213" i="3"/>
  <c r="M213" i="3"/>
  <c r="N213" i="3" s="1"/>
  <c r="K213" i="3"/>
  <c r="M127" i="3"/>
  <c r="N127" i="3" s="1"/>
  <c r="K127" i="3"/>
  <c r="L127" i="3"/>
  <c r="M69" i="3"/>
  <c r="N69" i="3" s="1"/>
  <c r="K69" i="3"/>
  <c r="L69" i="3"/>
  <c r="K156" i="3"/>
  <c r="Y9" i="3"/>
  <c r="Z9" i="3" s="1"/>
  <c r="W9" i="3"/>
  <c r="X9" i="3"/>
  <c r="Y67" i="3"/>
  <c r="Z67" i="3" s="1"/>
  <c r="X67" i="3"/>
  <c r="W67" i="3"/>
  <c r="S126" i="3"/>
  <c r="T126" i="3" s="1"/>
  <c r="R126" i="3"/>
  <c r="Q126" i="3"/>
  <c r="W67" i="1"/>
  <c r="X68" i="1"/>
  <c r="X67" i="1"/>
  <c r="Y67" i="1"/>
  <c r="Z67" i="1" s="1"/>
  <c r="X127" i="1"/>
  <c r="W183" i="1"/>
  <c r="X183" i="1"/>
  <c r="W155" i="1"/>
  <c r="W127" i="1"/>
  <c r="Y241" i="1"/>
  <c r="Z241" i="1" s="1"/>
  <c r="W241" i="1"/>
  <c r="S70" i="1"/>
  <c r="T70" i="1" s="1"/>
  <c r="R70" i="1"/>
  <c r="Q70" i="1"/>
  <c r="Q128" i="1"/>
  <c r="S128" i="1"/>
  <c r="T128" i="1" s="1"/>
  <c r="R128" i="1"/>
  <c r="W9" i="1"/>
  <c r="Y212" i="1"/>
  <c r="Z212" i="1" s="1"/>
  <c r="X212" i="1"/>
  <c r="W212" i="1"/>
  <c r="S98" i="1"/>
  <c r="T98" i="1" s="1"/>
  <c r="AB127" i="1"/>
  <c r="R98" i="1"/>
  <c r="Q98" i="1"/>
  <c r="AB185" i="1"/>
  <c r="S156" i="1"/>
  <c r="T156" i="1" s="1"/>
  <c r="R156" i="1"/>
  <c r="Q156" i="1"/>
  <c r="S185" i="1"/>
  <c r="T185" i="1" s="1"/>
  <c r="Q185" i="1"/>
  <c r="R185" i="1"/>
  <c r="X155" i="1"/>
  <c r="Q10" i="1"/>
  <c r="S10" i="1"/>
  <c r="T10" i="1" s="1"/>
  <c r="AB39" i="1"/>
  <c r="R10" i="1"/>
  <c r="X9" i="1"/>
  <c r="X184" i="1"/>
  <c r="W184" i="1"/>
  <c r="Y184" i="1"/>
  <c r="Z184" i="1" s="1"/>
  <c r="Y40" i="1"/>
  <c r="Z40" i="1" s="1"/>
  <c r="W40" i="1"/>
  <c r="X40" i="1"/>
  <c r="S40" i="1"/>
  <c r="T40" i="1" s="1"/>
  <c r="R40" i="1"/>
  <c r="Q40" i="1"/>
  <c r="K214" i="1"/>
  <c r="M214" i="1"/>
  <c r="N214" i="1" s="1"/>
  <c r="M185" i="1"/>
  <c r="N185" i="1" s="1"/>
  <c r="L185" i="1"/>
  <c r="K185" i="1"/>
  <c r="M156" i="1"/>
  <c r="N156" i="1" s="1"/>
  <c r="K156" i="1"/>
  <c r="L156" i="1"/>
  <c r="K128" i="1"/>
  <c r="L128" i="1"/>
  <c r="M128" i="1"/>
  <c r="N128" i="1" s="1"/>
  <c r="K98" i="1"/>
  <c r="M98" i="1"/>
  <c r="N98" i="1" s="1"/>
  <c r="L98" i="1"/>
  <c r="M70" i="1"/>
  <c r="N70" i="1" s="1"/>
  <c r="L70" i="1"/>
  <c r="K70" i="1"/>
  <c r="M40" i="1"/>
  <c r="N40" i="1" s="1"/>
  <c r="L40" i="1"/>
  <c r="K40" i="1"/>
  <c r="AB156" i="1" l="1"/>
  <c r="AB98" i="1"/>
  <c r="AB214" i="1"/>
  <c r="S214" i="1"/>
  <c r="T214" i="1" s="1"/>
  <c r="Y213" i="1"/>
  <c r="Z213" i="1" s="1"/>
  <c r="AB213" i="1"/>
  <c r="X125" i="1"/>
  <c r="AB154" i="1"/>
  <c r="AB125" i="1"/>
  <c r="L156" i="3"/>
  <c r="Y154" i="3"/>
  <c r="Z154" i="3" s="1"/>
  <c r="AB70" i="1"/>
  <c r="L244" i="1"/>
  <c r="K244" i="1"/>
  <c r="R215" i="1"/>
  <c r="L214" i="1"/>
  <c r="R214" i="1"/>
  <c r="S244" i="1"/>
  <c r="T244" i="1" s="1"/>
  <c r="W213" i="1"/>
  <c r="M244" i="1"/>
  <c r="N244" i="1" s="1"/>
  <c r="X213" i="1"/>
  <c r="Q244" i="1"/>
  <c r="X126" i="1"/>
  <c r="Q11" i="1"/>
  <c r="R244" i="1"/>
  <c r="R11" i="1"/>
  <c r="K11" i="1"/>
  <c r="L11" i="1"/>
  <c r="M11" i="1"/>
  <c r="N11" i="1" s="1"/>
  <c r="AB41" i="1"/>
  <c r="Q242" i="1"/>
  <c r="AB242" i="1"/>
  <c r="S242" i="1"/>
  <c r="T242" i="1" s="1"/>
  <c r="R242" i="1"/>
  <c r="W125" i="1"/>
  <c r="Y125" i="1"/>
  <c r="Z125" i="1" s="1"/>
  <c r="W126" i="1"/>
  <c r="W244" i="1"/>
  <c r="R243" i="1"/>
  <c r="S243" i="1"/>
  <c r="T243" i="1" s="1"/>
  <c r="Q243" i="1"/>
  <c r="S185" i="3"/>
  <c r="T185" i="3" s="1"/>
  <c r="R185" i="3"/>
  <c r="Q185" i="3"/>
  <c r="Y68" i="3"/>
  <c r="Z68" i="3" s="1"/>
  <c r="W68" i="3"/>
  <c r="X68" i="3"/>
  <c r="Y126" i="3"/>
  <c r="Z126" i="3" s="1"/>
  <c r="W126" i="3"/>
  <c r="X126" i="3"/>
  <c r="M99" i="3"/>
  <c r="N99" i="3" s="1"/>
  <c r="L99" i="3"/>
  <c r="K99" i="3"/>
  <c r="Q127" i="3"/>
  <c r="S127" i="3"/>
  <c r="T127" i="3" s="1"/>
  <c r="R127" i="3"/>
  <c r="Y155" i="3"/>
  <c r="Z155" i="3" s="1"/>
  <c r="X155" i="3"/>
  <c r="W155" i="3"/>
  <c r="Y10" i="3"/>
  <c r="Z10" i="3" s="1"/>
  <c r="X10" i="3"/>
  <c r="W10" i="3"/>
  <c r="Y39" i="3"/>
  <c r="Z39" i="3" s="1"/>
  <c r="X39" i="3"/>
  <c r="W39" i="3"/>
  <c r="R11" i="3"/>
  <c r="S11" i="3"/>
  <c r="T11" i="3" s="1"/>
  <c r="Q11" i="3"/>
  <c r="X241" i="3"/>
  <c r="W241" i="3"/>
  <c r="Y241" i="3"/>
  <c r="Z241" i="3" s="1"/>
  <c r="S40" i="3"/>
  <c r="T40" i="3" s="1"/>
  <c r="R40" i="3"/>
  <c r="Q40" i="3"/>
  <c r="Y184" i="3"/>
  <c r="Z184" i="3" s="1"/>
  <c r="X184" i="3"/>
  <c r="W184" i="3"/>
  <c r="M70" i="3"/>
  <c r="N70" i="3" s="1"/>
  <c r="L70" i="3"/>
  <c r="K70" i="3"/>
  <c r="M157" i="3"/>
  <c r="N157" i="3" s="1"/>
  <c r="K157" i="3"/>
  <c r="L157" i="3"/>
  <c r="X212" i="3"/>
  <c r="Y212" i="3"/>
  <c r="Z212" i="3" s="1"/>
  <c r="W212" i="3"/>
  <c r="Q98" i="3"/>
  <c r="S98" i="3"/>
  <c r="T98" i="3" s="1"/>
  <c r="R98" i="3"/>
  <c r="L214" i="3"/>
  <c r="M214" i="3"/>
  <c r="N214" i="3" s="1"/>
  <c r="K214" i="3"/>
  <c r="M128" i="3"/>
  <c r="N128" i="3" s="1"/>
  <c r="L128" i="3"/>
  <c r="K128" i="3"/>
  <c r="Q213" i="3"/>
  <c r="S213" i="3"/>
  <c r="T213" i="3" s="1"/>
  <c r="R213" i="3"/>
  <c r="M243" i="3"/>
  <c r="N243" i="3" s="1"/>
  <c r="L243" i="3"/>
  <c r="K243" i="3"/>
  <c r="M186" i="3"/>
  <c r="N186" i="3" s="1"/>
  <c r="K186" i="3"/>
  <c r="L186" i="3"/>
  <c r="K12" i="3"/>
  <c r="M12" i="3"/>
  <c r="N12" i="3" s="1"/>
  <c r="L12" i="3"/>
  <c r="L41" i="3"/>
  <c r="K41" i="3"/>
  <c r="M41" i="3"/>
  <c r="N41" i="3" s="1"/>
  <c r="Q69" i="3"/>
  <c r="S69" i="3"/>
  <c r="T69" i="3" s="1"/>
  <c r="R69" i="3"/>
  <c r="Y97" i="3"/>
  <c r="Z97" i="3" s="1"/>
  <c r="W97" i="3"/>
  <c r="X97" i="3"/>
  <c r="S156" i="3"/>
  <c r="T156" i="3" s="1"/>
  <c r="R156" i="3"/>
  <c r="Q156" i="3"/>
  <c r="R242" i="3"/>
  <c r="Q242" i="3"/>
  <c r="S242" i="3"/>
  <c r="T242" i="3" s="1"/>
  <c r="Y214" i="1"/>
  <c r="Z214" i="1" s="1"/>
  <c r="W214" i="1"/>
  <c r="X214" i="1"/>
  <c r="W70" i="1"/>
  <c r="X70" i="1"/>
  <c r="Y70" i="1"/>
  <c r="Z70" i="1" s="1"/>
  <c r="Q99" i="1"/>
  <c r="S99" i="1"/>
  <c r="T99" i="1" s="1"/>
  <c r="R99" i="1"/>
  <c r="AB128" i="1"/>
  <c r="S157" i="1"/>
  <c r="T157" i="1" s="1"/>
  <c r="R157" i="1"/>
  <c r="Q157" i="1"/>
  <c r="Y244" i="1"/>
  <c r="Z244" i="1" s="1"/>
  <c r="W10" i="1"/>
  <c r="Y10" i="1"/>
  <c r="Z10" i="1" s="1"/>
  <c r="X10" i="1"/>
  <c r="X156" i="1"/>
  <c r="Y156" i="1"/>
  <c r="Z156" i="1" s="1"/>
  <c r="W156" i="1"/>
  <c r="Q71" i="1"/>
  <c r="R71" i="1"/>
  <c r="S71" i="1"/>
  <c r="T71" i="1" s="1"/>
  <c r="Y98" i="1"/>
  <c r="Z98" i="1" s="1"/>
  <c r="W98" i="1"/>
  <c r="X98" i="1"/>
  <c r="S245" i="1"/>
  <c r="T245" i="1" s="1"/>
  <c r="R245" i="1"/>
  <c r="Q245" i="1"/>
  <c r="Y128" i="1"/>
  <c r="Z128" i="1" s="1"/>
  <c r="X128" i="1"/>
  <c r="W128" i="1"/>
  <c r="S186" i="1"/>
  <c r="T186" i="1" s="1"/>
  <c r="Q186" i="1"/>
  <c r="R186" i="1"/>
  <c r="S129" i="1"/>
  <c r="T129" i="1" s="1"/>
  <c r="R129" i="1"/>
  <c r="Q129" i="1"/>
  <c r="Y185" i="1"/>
  <c r="Z185" i="1" s="1"/>
  <c r="W185" i="1"/>
  <c r="X185" i="1"/>
  <c r="W41" i="1"/>
  <c r="Y41" i="1"/>
  <c r="Z41" i="1" s="1"/>
  <c r="X41" i="1"/>
  <c r="Q41" i="1"/>
  <c r="S41" i="1"/>
  <c r="T41" i="1" s="1"/>
  <c r="R41" i="1"/>
  <c r="M245" i="1"/>
  <c r="N245" i="1" s="1"/>
  <c r="L245" i="1"/>
  <c r="K245" i="1"/>
  <c r="L215" i="1"/>
  <c r="K186" i="1"/>
  <c r="M186" i="1"/>
  <c r="N186" i="1" s="1"/>
  <c r="L186" i="1"/>
  <c r="K157" i="1"/>
  <c r="L157" i="1"/>
  <c r="M157" i="1"/>
  <c r="N157" i="1" s="1"/>
  <c r="M129" i="1"/>
  <c r="N129" i="1" s="1"/>
  <c r="L129" i="1"/>
  <c r="K129" i="1"/>
  <c r="K99" i="1"/>
  <c r="M99" i="1"/>
  <c r="N99" i="1" s="1"/>
  <c r="L99" i="1"/>
  <c r="M71" i="1"/>
  <c r="N71" i="1" s="1"/>
  <c r="L71" i="1"/>
  <c r="K71" i="1"/>
  <c r="K41" i="1"/>
  <c r="M41" i="1"/>
  <c r="N41" i="1" s="1"/>
  <c r="L41" i="1"/>
  <c r="AB243" i="1" l="1"/>
  <c r="Q215" i="1"/>
  <c r="AB244" i="1"/>
  <c r="S215" i="1"/>
  <c r="T215" i="1" s="1"/>
  <c r="AB186" i="1"/>
  <c r="AB157" i="1"/>
  <c r="AB99" i="1"/>
  <c r="Q12" i="1"/>
  <c r="S12" i="1"/>
  <c r="T12" i="1" s="1"/>
  <c r="Y11" i="1"/>
  <c r="Z11" i="1" s="1"/>
  <c r="AB40" i="1"/>
  <c r="AB71" i="1"/>
  <c r="M215" i="1"/>
  <c r="N215" i="1" s="1"/>
  <c r="K215" i="1"/>
  <c r="X11" i="1"/>
  <c r="W11" i="1"/>
  <c r="R12" i="1"/>
  <c r="L12" i="1"/>
  <c r="AB42" i="1"/>
  <c r="X244" i="1"/>
  <c r="M12" i="1"/>
  <c r="N12" i="1" s="1"/>
  <c r="K12" i="1"/>
  <c r="Y243" i="1"/>
  <c r="Z243" i="1" s="1"/>
  <c r="W243" i="1"/>
  <c r="X243" i="1"/>
  <c r="Y242" i="1"/>
  <c r="Z242" i="1" s="1"/>
  <c r="X242" i="1"/>
  <c r="W242" i="1"/>
  <c r="Y242" i="3"/>
  <c r="Z242" i="3" s="1"/>
  <c r="X242" i="3"/>
  <c r="W242" i="3"/>
  <c r="Q186" i="3"/>
  <c r="S186" i="3"/>
  <c r="T186" i="3" s="1"/>
  <c r="R186" i="3"/>
  <c r="X213" i="3"/>
  <c r="Y213" i="3"/>
  <c r="Z213" i="3" s="1"/>
  <c r="W213" i="3"/>
  <c r="Y98" i="3"/>
  <c r="Z98" i="3" s="1"/>
  <c r="X98" i="3"/>
  <c r="W98" i="3"/>
  <c r="R70" i="3"/>
  <c r="Q70" i="3"/>
  <c r="S70" i="3"/>
  <c r="T70" i="3" s="1"/>
  <c r="M42" i="3"/>
  <c r="N42" i="3" s="1"/>
  <c r="L42" i="3"/>
  <c r="K42" i="3"/>
  <c r="Y127" i="3"/>
  <c r="Z127" i="3" s="1"/>
  <c r="X127" i="3"/>
  <c r="W127" i="3"/>
  <c r="R128" i="3"/>
  <c r="Q128" i="3"/>
  <c r="S128" i="3"/>
  <c r="T128" i="3" s="1"/>
  <c r="Q157" i="3"/>
  <c r="S157" i="3"/>
  <c r="T157" i="3" s="1"/>
  <c r="R157" i="3"/>
  <c r="L100" i="3"/>
  <c r="K100" i="3"/>
  <c r="M100" i="3"/>
  <c r="N100" i="3" s="1"/>
  <c r="Y156" i="3"/>
  <c r="Z156" i="3" s="1"/>
  <c r="W156" i="3"/>
  <c r="X156" i="3"/>
  <c r="Y69" i="3"/>
  <c r="Z69" i="3" s="1"/>
  <c r="X69" i="3"/>
  <c r="W69" i="3"/>
  <c r="M244" i="3"/>
  <c r="N244" i="3" s="1"/>
  <c r="L244" i="3"/>
  <c r="K244" i="3"/>
  <c r="L215" i="3"/>
  <c r="M215" i="3"/>
  <c r="N215" i="3" s="1"/>
  <c r="K215" i="3"/>
  <c r="L71" i="3"/>
  <c r="K71" i="3"/>
  <c r="M71" i="3"/>
  <c r="N71" i="3" s="1"/>
  <c r="X40" i="3"/>
  <c r="W40" i="3"/>
  <c r="Y40" i="3"/>
  <c r="Z40" i="3" s="1"/>
  <c r="M187" i="3"/>
  <c r="N187" i="3" s="1"/>
  <c r="L187" i="3"/>
  <c r="K187" i="3"/>
  <c r="S243" i="3"/>
  <c r="T243" i="3" s="1"/>
  <c r="R243" i="3"/>
  <c r="Q243" i="3"/>
  <c r="L129" i="3"/>
  <c r="K129" i="3"/>
  <c r="M129" i="3"/>
  <c r="N129" i="3" s="1"/>
  <c r="W11" i="3"/>
  <c r="Y11" i="3"/>
  <c r="Z11" i="3" s="1"/>
  <c r="X11" i="3"/>
  <c r="S41" i="3"/>
  <c r="T41" i="3" s="1"/>
  <c r="Q41" i="3"/>
  <c r="R41" i="3"/>
  <c r="M158" i="3"/>
  <c r="N158" i="3" s="1"/>
  <c r="L158" i="3"/>
  <c r="K158" i="3"/>
  <c r="S12" i="3"/>
  <c r="T12" i="3" s="1"/>
  <c r="R12" i="3"/>
  <c r="Q12" i="3"/>
  <c r="M13" i="3"/>
  <c r="N13" i="3" s="1"/>
  <c r="L13" i="3"/>
  <c r="K13" i="3"/>
  <c r="S214" i="3"/>
  <c r="T214" i="3" s="1"/>
  <c r="R214" i="3"/>
  <c r="Q214" i="3"/>
  <c r="R99" i="3"/>
  <c r="Q99" i="3"/>
  <c r="S99" i="3"/>
  <c r="T99" i="3" s="1"/>
  <c r="Y185" i="3"/>
  <c r="Z185" i="3" s="1"/>
  <c r="W185" i="3"/>
  <c r="X185" i="3"/>
  <c r="R72" i="1"/>
  <c r="S72" i="1"/>
  <c r="T72" i="1" s="1"/>
  <c r="Q72" i="1"/>
  <c r="Q130" i="1"/>
  <c r="S130" i="1"/>
  <c r="T130" i="1" s="1"/>
  <c r="R130" i="1"/>
  <c r="R187" i="1"/>
  <c r="S187" i="1"/>
  <c r="T187" i="1" s="1"/>
  <c r="Y157" i="1"/>
  <c r="Z157" i="1" s="1"/>
  <c r="W157" i="1"/>
  <c r="X157" i="1"/>
  <c r="R246" i="1"/>
  <c r="S246" i="1"/>
  <c r="T246" i="1" s="1"/>
  <c r="Q246" i="1"/>
  <c r="X186" i="1"/>
  <c r="Y186" i="1"/>
  <c r="Z186" i="1" s="1"/>
  <c r="W186" i="1"/>
  <c r="Y12" i="1"/>
  <c r="Z12" i="1" s="1"/>
  <c r="X12" i="1"/>
  <c r="W12" i="1"/>
  <c r="Y245" i="1"/>
  <c r="Z245" i="1" s="1"/>
  <c r="X245" i="1"/>
  <c r="W245" i="1"/>
  <c r="Y99" i="1"/>
  <c r="Z99" i="1" s="1"/>
  <c r="X99" i="1"/>
  <c r="W99" i="1"/>
  <c r="Y129" i="1"/>
  <c r="Z129" i="1" s="1"/>
  <c r="X129" i="1"/>
  <c r="W129" i="1"/>
  <c r="Y71" i="1"/>
  <c r="Z71" i="1" s="1"/>
  <c r="X71" i="1"/>
  <c r="W71" i="1"/>
  <c r="S100" i="1"/>
  <c r="T100" i="1" s="1"/>
  <c r="R100" i="1"/>
  <c r="Q100" i="1"/>
  <c r="AB129" i="1"/>
  <c r="Q158" i="1"/>
  <c r="S158" i="1"/>
  <c r="T158" i="1" s="1"/>
  <c r="R158" i="1"/>
  <c r="Q216" i="1"/>
  <c r="AB245" i="1"/>
  <c r="S216" i="1"/>
  <c r="T216" i="1" s="1"/>
  <c r="R216" i="1"/>
  <c r="Q187" i="1"/>
  <c r="W215" i="1"/>
  <c r="Y42" i="1"/>
  <c r="Z42" i="1" s="1"/>
  <c r="X42" i="1"/>
  <c r="W42" i="1"/>
  <c r="S42" i="1"/>
  <c r="T42" i="1" s="1"/>
  <c r="R42" i="1"/>
  <c r="Q42" i="1"/>
  <c r="Q247" i="1"/>
  <c r="M246" i="1"/>
  <c r="N246" i="1" s="1"/>
  <c r="K246" i="1"/>
  <c r="L246" i="1"/>
  <c r="M216" i="1"/>
  <c r="N216" i="1" s="1"/>
  <c r="L216" i="1"/>
  <c r="K216" i="1"/>
  <c r="M187" i="1"/>
  <c r="N187" i="1" s="1"/>
  <c r="L187" i="1"/>
  <c r="K187" i="1"/>
  <c r="L158" i="1"/>
  <c r="M158" i="1"/>
  <c r="N158" i="1" s="1"/>
  <c r="K158" i="1"/>
  <c r="M130" i="1"/>
  <c r="N130" i="1" s="1"/>
  <c r="L130" i="1"/>
  <c r="K130" i="1"/>
  <c r="M100" i="1"/>
  <c r="N100" i="1" s="1"/>
  <c r="L100" i="1"/>
  <c r="K100" i="1"/>
  <c r="M72" i="1"/>
  <c r="N72" i="1" s="1"/>
  <c r="L72" i="1"/>
  <c r="K72" i="1"/>
  <c r="M42" i="1"/>
  <c r="N42" i="1" s="1"/>
  <c r="L42" i="1"/>
  <c r="K42" i="1"/>
  <c r="X215" i="1" l="1"/>
  <c r="Y215" i="1"/>
  <c r="Z215" i="1" s="1"/>
  <c r="AB100" i="1"/>
  <c r="AB216" i="1"/>
  <c r="AB215" i="1"/>
  <c r="AB187" i="1"/>
  <c r="AB158" i="1"/>
  <c r="W72" i="1"/>
  <c r="AB72" i="1"/>
  <c r="R13" i="1"/>
  <c r="S14" i="1"/>
  <c r="T14" i="1" s="1"/>
  <c r="Q13" i="1"/>
  <c r="S13" i="1"/>
  <c r="T13" i="1" s="1"/>
  <c r="K13" i="1"/>
  <c r="L13" i="1"/>
  <c r="M13" i="1"/>
  <c r="N13" i="1" s="1"/>
  <c r="S244" i="3"/>
  <c r="T244" i="3" s="1"/>
  <c r="Q244" i="3"/>
  <c r="R244" i="3"/>
  <c r="M130" i="3"/>
  <c r="N130" i="3" s="1"/>
  <c r="L130" i="3"/>
  <c r="K130" i="3"/>
  <c r="L188" i="3"/>
  <c r="K188" i="3"/>
  <c r="M188" i="3"/>
  <c r="N188" i="3" s="1"/>
  <c r="S100" i="3"/>
  <c r="T100" i="3" s="1"/>
  <c r="R100" i="3"/>
  <c r="Q100" i="3"/>
  <c r="X128" i="3"/>
  <c r="W128" i="3"/>
  <c r="Y128" i="3"/>
  <c r="Z128" i="3" s="1"/>
  <c r="Y41" i="3"/>
  <c r="Z41" i="3" s="1"/>
  <c r="X41" i="3"/>
  <c r="W41" i="3"/>
  <c r="S215" i="3"/>
  <c r="T215" i="3" s="1"/>
  <c r="Q215" i="3"/>
  <c r="R215" i="3"/>
  <c r="K245" i="3"/>
  <c r="M245" i="3"/>
  <c r="N245" i="3" s="1"/>
  <c r="L245" i="3"/>
  <c r="Y157" i="3"/>
  <c r="Z157" i="3" s="1"/>
  <c r="X157" i="3"/>
  <c r="W157" i="3"/>
  <c r="L43" i="3"/>
  <c r="M43" i="3"/>
  <c r="N43" i="3" s="1"/>
  <c r="K43" i="3"/>
  <c r="S71" i="3"/>
  <c r="T71" i="3" s="1"/>
  <c r="R71" i="3"/>
  <c r="Q71" i="3"/>
  <c r="M101" i="3"/>
  <c r="N101" i="3" s="1"/>
  <c r="L101" i="3"/>
  <c r="K101" i="3"/>
  <c r="Y243" i="3"/>
  <c r="Z243" i="3" s="1"/>
  <c r="X243" i="3"/>
  <c r="W243" i="3"/>
  <c r="S42" i="3"/>
  <c r="T42" i="3" s="1"/>
  <c r="R42" i="3"/>
  <c r="Q42" i="3"/>
  <c r="M14" i="3"/>
  <c r="N14" i="3" s="1"/>
  <c r="K14" i="3"/>
  <c r="L14" i="3"/>
  <c r="Y12" i="3"/>
  <c r="Z12" i="3" s="1"/>
  <c r="X12" i="3"/>
  <c r="W12" i="3"/>
  <c r="S129" i="3"/>
  <c r="T129" i="3" s="1"/>
  <c r="R129" i="3"/>
  <c r="Q129" i="3"/>
  <c r="R187" i="3"/>
  <c r="Q187" i="3"/>
  <c r="S187" i="3"/>
  <c r="T187" i="3" s="1"/>
  <c r="R13" i="3"/>
  <c r="Q13" i="3"/>
  <c r="S13" i="3"/>
  <c r="T13" i="3" s="1"/>
  <c r="R158" i="3"/>
  <c r="Q158" i="3"/>
  <c r="S158" i="3"/>
  <c r="T158" i="3" s="1"/>
  <c r="X99" i="3"/>
  <c r="W99" i="3"/>
  <c r="Y99" i="3"/>
  <c r="Z99" i="3" s="1"/>
  <c r="X214" i="3"/>
  <c r="W214" i="3"/>
  <c r="Y214" i="3"/>
  <c r="Z214" i="3" s="1"/>
  <c r="L159" i="3"/>
  <c r="K159" i="3"/>
  <c r="M159" i="3"/>
  <c r="N159" i="3" s="1"/>
  <c r="M72" i="3"/>
  <c r="N72" i="3" s="1"/>
  <c r="L72" i="3"/>
  <c r="K72" i="3"/>
  <c r="L216" i="3"/>
  <c r="K216" i="3"/>
  <c r="M216" i="3"/>
  <c r="N216" i="3" s="1"/>
  <c r="X70" i="3"/>
  <c r="W70" i="3"/>
  <c r="Y70" i="3"/>
  <c r="Z70" i="3" s="1"/>
  <c r="Y186" i="3"/>
  <c r="Z186" i="3" s="1"/>
  <c r="X186" i="3"/>
  <c r="W186" i="3"/>
  <c r="Y13" i="1"/>
  <c r="Z13" i="1" s="1"/>
  <c r="X13" i="1"/>
  <c r="W13" i="1"/>
  <c r="Y72" i="1"/>
  <c r="Z72" i="1" s="1"/>
  <c r="X72" i="1"/>
  <c r="Q188" i="1"/>
  <c r="S188" i="1"/>
  <c r="T188" i="1" s="1"/>
  <c r="R188" i="1"/>
  <c r="Y100" i="1"/>
  <c r="Z100" i="1" s="1"/>
  <c r="X100" i="1"/>
  <c r="W100" i="1"/>
  <c r="R73" i="1"/>
  <c r="Q73" i="1"/>
  <c r="S73" i="1"/>
  <c r="T73" i="1" s="1"/>
  <c r="S131" i="1"/>
  <c r="T131" i="1" s="1"/>
  <c r="R131" i="1"/>
  <c r="Q131" i="1"/>
  <c r="R247" i="1"/>
  <c r="S247" i="1"/>
  <c r="T247" i="1" s="1"/>
  <c r="X130" i="1"/>
  <c r="W130" i="1"/>
  <c r="Y130" i="1"/>
  <c r="Z130" i="1" s="1"/>
  <c r="R159" i="1"/>
  <c r="S159" i="1"/>
  <c r="T159" i="1" s="1"/>
  <c r="Q159" i="1"/>
  <c r="Y216" i="1"/>
  <c r="Z216" i="1" s="1"/>
  <c r="W216" i="1"/>
  <c r="X216" i="1"/>
  <c r="AB130" i="1"/>
  <c r="Q101" i="1"/>
  <c r="S101" i="1"/>
  <c r="T101" i="1" s="1"/>
  <c r="R101" i="1"/>
  <c r="Y158" i="1"/>
  <c r="Z158" i="1" s="1"/>
  <c r="X158" i="1"/>
  <c r="W158" i="1"/>
  <c r="X246" i="1"/>
  <c r="W246" i="1"/>
  <c r="Y246" i="1"/>
  <c r="Z246" i="1" s="1"/>
  <c r="Q14" i="1"/>
  <c r="Y187" i="1"/>
  <c r="Z187" i="1" s="1"/>
  <c r="X187" i="1"/>
  <c r="W187" i="1"/>
  <c r="AB246" i="1"/>
  <c r="S217" i="1"/>
  <c r="T217" i="1" s="1"/>
  <c r="Q217" i="1"/>
  <c r="R217" i="1"/>
  <c r="Y43" i="1"/>
  <c r="Z43" i="1" s="1"/>
  <c r="W43" i="1"/>
  <c r="X43" i="1"/>
  <c r="S43" i="1"/>
  <c r="T43" i="1" s="1"/>
  <c r="Q43" i="1"/>
  <c r="R43" i="1"/>
  <c r="L247" i="1"/>
  <c r="K247" i="1"/>
  <c r="M247" i="1"/>
  <c r="N247" i="1" s="1"/>
  <c r="L217" i="1"/>
  <c r="K217" i="1"/>
  <c r="M217" i="1"/>
  <c r="N217" i="1" s="1"/>
  <c r="M188" i="1"/>
  <c r="N188" i="1" s="1"/>
  <c r="L188" i="1"/>
  <c r="K188" i="1"/>
  <c r="L159" i="1"/>
  <c r="K159" i="1"/>
  <c r="M159" i="1"/>
  <c r="N159" i="1" s="1"/>
  <c r="L131" i="1"/>
  <c r="K131" i="1"/>
  <c r="M131" i="1"/>
  <c r="N131" i="1" s="1"/>
  <c r="L101" i="1"/>
  <c r="M101" i="1"/>
  <c r="N101" i="1" s="1"/>
  <c r="K101" i="1"/>
  <c r="K73" i="1"/>
  <c r="M73" i="1"/>
  <c r="N73" i="1" s="1"/>
  <c r="L73" i="1"/>
  <c r="M43" i="1"/>
  <c r="N43" i="1" s="1"/>
  <c r="L43" i="1"/>
  <c r="K43" i="1"/>
  <c r="M14" i="1"/>
  <c r="N14" i="1" s="1"/>
  <c r="L14" i="1"/>
  <c r="K14" i="1"/>
  <c r="AB217" i="1" l="1"/>
  <c r="X159" i="1"/>
  <c r="AB188" i="1"/>
  <c r="AB159" i="1"/>
  <c r="AB101" i="1"/>
  <c r="AB43" i="1"/>
  <c r="R14" i="1"/>
  <c r="AB73" i="1"/>
  <c r="S159" i="3"/>
  <c r="T159" i="3" s="1"/>
  <c r="R159" i="3"/>
  <c r="Q159" i="3"/>
  <c r="S101" i="3"/>
  <c r="T101" i="3" s="1"/>
  <c r="R101" i="3"/>
  <c r="Q101" i="3"/>
  <c r="M189" i="3"/>
  <c r="N189" i="3" s="1"/>
  <c r="L189" i="3"/>
  <c r="K189" i="3"/>
  <c r="M73" i="3"/>
  <c r="N73" i="3" s="1"/>
  <c r="K73" i="3"/>
  <c r="L73" i="3"/>
  <c r="Q43" i="3"/>
  <c r="S43" i="3"/>
  <c r="T43" i="3" s="1"/>
  <c r="R43" i="3"/>
  <c r="L246" i="3"/>
  <c r="K246" i="3"/>
  <c r="M246" i="3"/>
  <c r="N246" i="3" s="1"/>
  <c r="Y215" i="3"/>
  <c r="Z215" i="3" s="1"/>
  <c r="X215" i="3"/>
  <c r="W215" i="3"/>
  <c r="X158" i="3"/>
  <c r="W158" i="3"/>
  <c r="Y158" i="3"/>
  <c r="Z158" i="3" s="1"/>
  <c r="Y129" i="3"/>
  <c r="Z129" i="3" s="1"/>
  <c r="X129" i="3"/>
  <c r="W129" i="3"/>
  <c r="S72" i="3"/>
  <c r="T72" i="3" s="1"/>
  <c r="R72" i="3"/>
  <c r="Q72" i="3"/>
  <c r="M160" i="3"/>
  <c r="N160" i="3" s="1"/>
  <c r="L160" i="3"/>
  <c r="K160" i="3"/>
  <c r="S245" i="3"/>
  <c r="T245" i="3" s="1"/>
  <c r="R245" i="3"/>
  <c r="Q245" i="3"/>
  <c r="Y100" i="3"/>
  <c r="Z100" i="3" s="1"/>
  <c r="X100" i="3"/>
  <c r="W100" i="3"/>
  <c r="M131" i="3"/>
  <c r="N131" i="3" s="1"/>
  <c r="K131" i="3"/>
  <c r="L131" i="3"/>
  <c r="M15" i="3"/>
  <c r="N15" i="3" s="1"/>
  <c r="L15" i="3"/>
  <c r="K15" i="3"/>
  <c r="S216" i="3"/>
  <c r="T216" i="3" s="1"/>
  <c r="Q216" i="3"/>
  <c r="R216" i="3"/>
  <c r="X42" i="3"/>
  <c r="Y42" i="3"/>
  <c r="Z42" i="3" s="1"/>
  <c r="W42" i="3"/>
  <c r="S188" i="3"/>
  <c r="T188" i="3" s="1"/>
  <c r="R188" i="3"/>
  <c r="Q188" i="3"/>
  <c r="S130" i="3"/>
  <c r="T130" i="3" s="1"/>
  <c r="R130" i="3"/>
  <c r="Q130" i="3"/>
  <c r="W13" i="3"/>
  <c r="Y13" i="3"/>
  <c r="Z13" i="3" s="1"/>
  <c r="X13" i="3"/>
  <c r="L217" i="3"/>
  <c r="M217" i="3"/>
  <c r="N217" i="3" s="1"/>
  <c r="K217" i="3"/>
  <c r="X187" i="3"/>
  <c r="W187" i="3"/>
  <c r="Y187" i="3"/>
  <c r="Z187" i="3" s="1"/>
  <c r="M102" i="3"/>
  <c r="N102" i="3" s="1"/>
  <c r="K102" i="3"/>
  <c r="L102" i="3"/>
  <c r="M44" i="3"/>
  <c r="N44" i="3" s="1"/>
  <c r="L44" i="3"/>
  <c r="K44" i="3"/>
  <c r="W244" i="3"/>
  <c r="Y244" i="3"/>
  <c r="Z244" i="3" s="1"/>
  <c r="X244" i="3"/>
  <c r="Y71" i="3"/>
  <c r="Z71" i="3" s="1"/>
  <c r="X71" i="3"/>
  <c r="W71" i="3"/>
  <c r="S14" i="3"/>
  <c r="T14" i="3" s="1"/>
  <c r="R14" i="3"/>
  <c r="Q14" i="3"/>
  <c r="X188" i="1"/>
  <c r="W188" i="1"/>
  <c r="Y188" i="1"/>
  <c r="Z188" i="1" s="1"/>
  <c r="AB247" i="1"/>
  <c r="R218" i="1"/>
  <c r="Q218" i="1"/>
  <c r="S218" i="1"/>
  <c r="T218" i="1" s="1"/>
  <c r="W217" i="1"/>
  <c r="Y217" i="1"/>
  <c r="Z217" i="1" s="1"/>
  <c r="X217" i="1"/>
  <c r="X101" i="1"/>
  <c r="W101" i="1"/>
  <c r="Y101" i="1"/>
  <c r="Z101" i="1" s="1"/>
  <c r="Y131" i="1"/>
  <c r="Z131" i="1" s="1"/>
  <c r="X131" i="1"/>
  <c r="W131" i="1"/>
  <c r="R160" i="1"/>
  <c r="Q160" i="1"/>
  <c r="S160" i="1"/>
  <c r="T160" i="1" s="1"/>
  <c r="S102" i="1"/>
  <c r="T102" i="1" s="1"/>
  <c r="AB131" i="1"/>
  <c r="Q102" i="1"/>
  <c r="R102" i="1"/>
  <c r="Q132" i="1"/>
  <c r="S132" i="1"/>
  <c r="T132" i="1" s="1"/>
  <c r="R132" i="1"/>
  <c r="S74" i="1"/>
  <c r="T74" i="1" s="1"/>
  <c r="R74" i="1"/>
  <c r="Q74" i="1"/>
  <c r="Y159" i="1"/>
  <c r="Z159" i="1" s="1"/>
  <c r="W159" i="1"/>
  <c r="Y73" i="1"/>
  <c r="Z73" i="1" s="1"/>
  <c r="X73" i="1"/>
  <c r="W73" i="1"/>
  <c r="S248" i="1"/>
  <c r="T248" i="1" s="1"/>
  <c r="R248" i="1"/>
  <c r="Q248" i="1"/>
  <c r="Y247" i="1"/>
  <c r="Z247" i="1" s="1"/>
  <c r="W247" i="1"/>
  <c r="X247" i="1"/>
  <c r="S15" i="1"/>
  <c r="T15" i="1" s="1"/>
  <c r="AB44" i="1"/>
  <c r="R15" i="1"/>
  <c r="Q15" i="1"/>
  <c r="S189" i="1"/>
  <c r="T189" i="1" s="1"/>
  <c r="Q189" i="1"/>
  <c r="R189" i="1"/>
  <c r="X14" i="1"/>
  <c r="Y44" i="1"/>
  <c r="Z44" i="1" s="1"/>
  <c r="W44" i="1"/>
  <c r="X44" i="1"/>
  <c r="R44" i="1"/>
  <c r="Q44" i="1"/>
  <c r="S44" i="1"/>
  <c r="T44" i="1" s="1"/>
  <c r="L248" i="1"/>
  <c r="M248" i="1"/>
  <c r="N248" i="1" s="1"/>
  <c r="K248" i="1"/>
  <c r="L218" i="1"/>
  <c r="K218" i="1"/>
  <c r="M218" i="1"/>
  <c r="N218" i="1" s="1"/>
  <c r="L189" i="1"/>
  <c r="K189" i="1"/>
  <c r="M189" i="1"/>
  <c r="N189" i="1" s="1"/>
  <c r="L160" i="1"/>
  <c r="K160" i="1"/>
  <c r="M160" i="1"/>
  <c r="N160" i="1" s="1"/>
  <c r="M132" i="1"/>
  <c r="N132" i="1" s="1"/>
  <c r="L132" i="1"/>
  <c r="K132" i="1"/>
  <c r="L102" i="1"/>
  <c r="K102" i="1"/>
  <c r="M102" i="1"/>
  <c r="N102" i="1" s="1"/>
  <c r="K74" i="1"/>
  <c r="M74" i="1"/>
  <c r="N74" i="1" s="1"/>
  <c r="L74" i="1"/>
  <c r="L44" i="1"/>
  <c r="K44" i="1"/>
  <c r="M44" i="1"/>
  <c r="N44" i="1" s="1"/>
  <c r="L15" i="1"/>
  <c r="K15" i="1"/>
  <c r="M15" i="1"/>
  <c r="N15" i="1" s="1"/>
  <c r="AB218" i="1" l="1"/>
  <c r="AB189" i="1"/>
  <c r="AB102" i="1"/>
  <c r="AB160" i="1"/>
  <c r="Y14" i="1"/>
  <c r="Z14" i="1" s="1"/>
  <c r="W14" i="1"/>
  <c r="AB74" i="1"/>
  <c r="Q131" i="3"/>
  <c r="S131" i="3"/>
  <c r="T131" i="3" s="1"/>
  <c r="R131" i="3"/>
  <c r="R15" i="3"/>
  <c r="S15" i="3"/>
  <c r="T15" i="3" s="1"/>
  <c r="Q15" i="3"/>
  <c r="Q73" i="3"/>
  <c r="S73" i="3"/>
  <c r="T73" i="3" s="1"/>
  <c r="R73" i="3"/>
  <c r="M190" i="3"/>
  <c r="N190" i="3" s="1"/>
  <c r="K190" i="3"/>
  <c r="L190" i="3"/>
  <c r="L45" i="3"/>
  <c r="K45" i="3"/>
  <c r="M45" i="3"/>
  <c r="N45" i="3" s="1"/>
  <c r="M74" i="3"/>
  <c r="N74" i="3" s="1"/>
  <c r="L74" i="3"/>
  <c r="K74" i="3"/>
  <c r="X216" i="3"/>
  <c r="Y216" i="3"/>
  <c r="Z216" i="3" s="1"/>
  <c r="W216" i="3"/>
  <c r="S160" i="3"/>
  <c r="T160" i="3" s="1"/>
  <c r="R160" i="3"/>
  <c r="Q160" i="3"/>
  <c r="Y72" i="3"/>
  <c r="Z72" i="3" s="1"/>
  <c r="W72" i="3"/>
  <c r="X72" i="3"/>
  <c r="S44" i="3"/>
  <c r="T44" i="3" s="1"/>
  <c r="R44" i="3"/>
  <c r="Q44" i="3"/>
  <c r="M132" i="3"/>
  <c r="N132" i="3" s="1"/>
  <c r="L132" i="3"/>
  <c r="K132" i="3"/>
  <c r="Y188" i="3"/>
  <c r="Z188" i="3" s="1"/>
  <c r="X188" i="3"/>
  <c r="W188" i="3"/>
  <c r="M218" i="3"/>
  <c r="N218" i="3" s="1"/>
  <c r="L218" i="3"/>
  <c r="K218" i="3"/>
  <c r="Q217" i="3"/>
  <c r="S217" i="3"/>
  <c r="T217" i="3" s="1"/>
  <c r="R217" i="3"/>
  <c r="Q102" i="3"/>
  <c r="S102" i="3"/>
  <c r="T102" i="3" s="1"/>
  <c r="R102" i="3"/>
  <c r="M247" i="3"/>
  <c r="N247" i="3" s="1"/>
  <c r="L247" i="3"/>
  <c r="K247" i="3"/>
  <c r="S189" i="3"/>
  <c r="T189" i="3" s="1"/>
  <c r="R189" i="3"/>
  <c r="Q189" i="3"/>
  <c r="Y101" i="3"/>
  <c r="Z101" i="3" s="1"/>
  <c r="W101" i="3"/>
  <c r="X101" i="3"/>
  <c r="M161" i="3"/>
  <c r="N161" i="3" s="1"/>
  <c r="K161" i="3"/>
  <c r="L161" i="3"/>
  <c r="M103" i="3"/>
  <c r="N103" i="3" s="1"/>
  <c r="L103" i="3"/>
  <c r="K103" i="3"/>
  <c r="Y130" i="3"/>
  <c r="Z130" i="3" s="1"/>
  <c r="W130" i="3"/>
  <c r="X130" i="3"/>
  <c r="X245" i="3"/>
  <c r="W245" i="3"/>
  <c r="Y245" i="3"/>
  <c r="Z245" i="3" s="1"/>
  <c r="Y43" i="3"/>
  <c r="Z43" i="3" s="1"/>
  <c r="X43" i="3"/>
  <c r="W43" i="3"/>
  <c r="Y14" i="3"/>
  <c r="Z14" i="3" s="1"/>
  <c r="X14" i="3"/>
  <c r="W14" i="3"/>
  <c r="K16" i="3"/>
  <c r="M16" i="3"/>
  <c r="N16" i="3" s="1"/>
  <c r="L16" i="3"/>
  <c r="R246" i="3"/>
  <c r="Q246" i="3"/>
  <c r="S246" i="3"/>
  <c r="T246" i="3" s="1"/>
  <c r="Y159" i="3"/>
  <c r="Z159" i="3" s="1"/>
  <c r="X159" i="3"/>
  <c r="W159" i="3"/>
  <c r="W218" i="1"/>
  <c r="X218" i="1"/>
  <c r="Y218" i="1"/>
  <c r="Z218" i="1" s="1"/>
  <c r="Q103" i="1"/>
  <c r="S103" i="1"/>
  <c r="T103" i="1" s="1"/>
  <c r="R103" i="1"/>
  <c r="AB132" i="1"/>
  <c r="Y15" i="1"/>
  <c r="Z15" i="1" s="1"/>
  <c r="W15" i="1"/>
  <c r="X15" i="1"/>
  <c r="Y160" i="1"/>
  <c r="Z160" i="1" s="1"/>
  <c r="W160" i="1"/>
  <c r="X160" i="1"/>
  <c r="S219" i="1"/>
  <c r="T219" i="1" s="1"/>
  <c r="AB248" i="1"/>
  <c r="Q219" i="1"/>
  <c r="R219" i="1"/>
  <c r="Q75" i="1"/>
  <c r="R75" i="1"/>
  <c r="S75" i="1"/>
  <c r="T75" i="1" s="1"/>
  <c r="W74" i="1"/>
  <c r="Y74" i="1"/>
  <c r="Z74" i="1" s="1"/>
  <c r="X74" i="1"/>
  <c r="AB45" i="1"/>
  <c r="Q16" i="1"/>
  <c r="R16" i="1"/>
  <c r="S16" i="1"/>
  <c r="T16" i="1" s="1"/>
  <c r="S190" i="1"/>
  <c r="T190" i="1" s="1"/>
  <c r="R190" i="1"/>
  <c r="Q190" i="1"/>
  <c r="Y102" i="1"/>
  <c r="Z102" i="1" s="1"/>
  <c r="X102" i="1"/>
  <c r="W102" i="1"/>
  <c r="S161" i="1"/>
  <c r="T161" i="1" s="1"/>
  <c r="AB190" i="1"/>
  <c r="R161" i="1"/>
  <c r="Q161" i="1"/>
  <c r="Y132" i="1"/>
  <c r="Z132" i="1" s="1"/>
  <c r="W132" i="1"/>
  <c r="X132" i="1"/>
  <c r="Q133" i="1"/>
  <c r="R133" i="1"/>
  <c r="S133" i="1"/>
  <c r="T133" i="1" s="1"/>
  <c r="S249" i="1"/>
  <c r="T249" i="1" s="1"/>
  <c r="R249" i="1"/>
  <c r="Q249" i="1"/>
  <c r="Y189" i="1"/>
  <c r="Z189" i="1" s="1"/>
  <c r="X189" i="1"/>
  <c r="W189" i="1"/>
  <c r="W248" i="1"/>
  <c r="X248" i="1"/>
  <c r="Y248" i="1"/>
  <c r="Z248" i="1" s="1"/>
  <c r="Y45" i="1"/>
  <c r="Z45" i="1" s="1"/>
  <c r="X45" i="1"/>
  <c r="W45" i="1"/>
  <c r="S45" i="1"/>
  <c r="T45" i="1" s="1"/>
  <c r="R45" i="1"/>
  <c r="Q45" i="1"/>
  <c r="K249" i="1"/>
  <c r="M249" i="1"/>
  <c r="N249" i="1" s="1"/>
  <c r="L249" i="1"/>
  <c r="M219" i="1"/>
  <c r="N219" i="1" s="1"/>
  <c r="K219" i="1"/>
  <c r="L219" i="1"/>
  <c r="Q191" i="1"/>
  <c r="M190" i="1"/>
  <c r="N190" i="1" s="1"/>
  <c r="L190" i="1"/>
  <c r="K190" i="1"/>
  <c r="M161" i="1"/>
  <c r="N161" i="1" s="1"/>
  <c r="L161" i="1"/>
  <c r="K161" i="1"/>
  <c r="K133" i="1"/>
  <c r="M133" i="1"/>
  <c r="N133" i="1" s="1"/>
  <c r="L133" i="1"/>
  <c r="M103" i="1"/>
  <c r="N103" i="1" s="1"/>
  <c r="L103" i="1"/>
  <c r="K103" i="1"/>
  <c r="M75" i="1"/>
  <c r="N75" i="1" s="1"/>
  <c r="L75" i="1"/>
  <c r="K75" i="1"/>
  <c r="M45" i="1"/>
  <c r="N45" i="1" s="1"/>
  <c r="L45" i="1"/>
  <c r="K45" i="1"/>
  <c r="M16" i="1"/>
  <c r="N16" i="1" s="1"/>
  <c r="L16" i="1"/>
  <c r="K16" i="1"/>
  <c r="AB103" i="1" l="1"/>
  <c r="AB219" i="1"/>
  <c r="AB161" i="1"/>
  <c r="AB75" i="1"/>
  <c r="Q45" i="3"/>
  <c r="S45" i="3"/>
  <c r="T45" i="3" s="1"/>
  <c r="R45" i="3"/>
  <c r="M219" i="3"/>
  <c r="N219" i="3" s="1"/>
  <c r="L219" i="3"/>
  <c r="K219" i="3"/>
  <c r="L133" i="3"/>
  <c r="K133" i="3"/>
  <c r="M133" i="3"/>
  <c r="N133" i="3" s="1"/>
  <c r="M191" i="3"/>
  <c r="N191" i="3" s="1"/>
  <c r="L191" i="3"/>
  <c r="K191" i="3"/>
  <c r="M162" i="3"/>
  <c r="N162" i="3" s="1"/>
  <c r="L162" i="3"/>
  <c r="K162" i="3"/>
  <c r="R132" i="3"/>
  <c r="Q132" i="3"/>
  <c r="S132" i="3"/>
  <c r="T132" i="3" s="1"/>
  <c r="Y160" i="3"/>
  <c r="Z160" i="3" s="1"/>
  <c r="W160" i="3"/>
  <c r="X160" i="3"/>
  <c r="M17" i="3"/>
  <c r="N17" i="3" s="1"/>
  <c r="L17" i="3"/>
  <c r="K17" i="3"/>
  <c r="L104" i="3"/>
  <c r="K104" i="3"/>
  <c r="M104" i="3"/>
  <c r="N104" i="3" s="1"/>
  <c r="M248" i="3"/>
  <c r="N248" i="3" s="1"/>
  <c r="L248" i="3"/>
  <c r="K248" i="3"/>
  <c r="Q161" i="3"/>
  <c r="S161" i="3"/>
  <c r="T161" i="3" s="1"/>
  <c r="R161" i="3"/>
  <c r="Y102" i="3"/>
  <c r="Z102" i="3" s="1"/>
  <c r="X102" i="3"/>
  <c r="W102" i="3"/>
  <c r="Y246" i="3"/>
  <c r="Z246" i="3" s="1"/>
  <c r="X246" i="3"/>
  <c r="W246" i="3"/>
  <c r="R103" i="3"/>
  <c r="Q103" i="3"/>
  <c r="S103" i="3"/>
  <c r="T103" i="3" s="1"/>
  <c r="L75" i="3"/>
  <c r="K75" i="3"/>
  <c r="M75" i="3"/>
  <c r="N75" i="3" s="1"/>
  <c r="X44" i="3"/>
  <c r="W44" i="3"/>
  <c r="Y44" i="3"/>
  <c r="Z44" i="3" s="1"/>
  <c r="Q190" i="3"/>
  <c r="S190" i="3"/>
  <c r="T190" i="3" s="1"/>
  <c r="R190" i="3"/>
  <c r="Y73" i="3"/>
  <c r="Z73" i="3" s="1"/>
  <c r="X73" i="3"/>
  <c r="W73" i="3"/>
  <c r="Y189" i="3"/>
  <c r="Z189" i="3" s="1"/>
  <c r="W189" i="3"/>
  <c r="X189" i="3"/>
  <c r="S247" i="3"/>
  <c r="T247" i="3" s="1"/>
  <c r="R247" i="3"/>
  <c r="Q247" i="3"/>
  <c r="Y217" i="3"/>
  <c r="Z217" i="3" s="1"/>
  <c r="X217" i="3"/>
  <c r="W217" i="3"/>
  <c r="R74" i="3"/>
  <c r="Q74" i="3"/>
  <c r="S74" i="3"/>
  <c r="T74" i="3" s="1"/>
  <c r="Y131" i="3"/>
  <c r="Z131" i="3" s="1"/>
  <c r="X131" i="3"/>
  <c r="W131" i="3"/>
  <c r="S16" i="3"/>
  <c r="T16" i="3" s="1"/>
  <c r="R16" i="3"/>
  <c r="Q16" i="3"/>
  <c r="S218" i="3"/>
  <c r="T218" i="3" s="1"/>
  <c r="R218" i="3"/>
  <c r="Q218" i="3"/>
  <c r="M46" i="3"/>
  <c r="N46" i="3" s="1"/>
  <c r="K46" i="3"/>
  <c r="L46" i="3"/>
  <c r="W15" i="3"/>
  <c r="Y15" i="3"/>
  <c r="Z15" i="3" s="1"/>
  <c r="X15" i="3"/>
  <c r="Y161" i="1"/>
  <c r="Z161" i="1" s="1"/>
  <c r="X161" i="1"/>
  <c r="W161" i="1"/>
  <c r="Q220" i="1"/>
  <c r="AB249" i="1"/>
  <c r="S220" i="1"/>
  <c r="T220" i="1" s="1"/>
  <c r="R220" i="1"/>
  <c r="Q134" i="1"/>
  <c r="S134" i="1"/>
  <c r="T134" i="1" s="1"/>
  <c r="R134" i="1"/>
  <c r="Y103" i="1"/>
  <c r="Z103" i="1" s="1"/>
  <c r="X103" i="1"/>
  <c r="W103" i="1"/>
  <c r="Q162" i="1"/>
  <c r="R162" i="1"/>
  <c r="S162" i="1"/>
  <c r="T162" i="1" s="1"/>
  <c r="Y133" i="1"/>
  <c r="Z133" i="1" s="1"/>
  <c r="W133" i="1"/>
  <c r="X133" i="1"/>
  <c r="AB46" i="1"/>
  <c r="S17" i="1"/>
  <c r="T17" i="1" s="1"/>
  <c r="R17" i="1"/>
  <c r="Q76" i="1"/>
  <c r="R76" i="1"/>
  <c r="S76" i="1"/>
  <c r="T76" i="1" s="1"/>
  <c r="R191" i="1"/>
  <c r="S191" i="1"/>
  <c r="T191" i="1" s="1"/>
  <c r="R250" i="1"/>
  <c r="Q250" i="1"/>
  <c r="S250" i="1"/>
  <c r="T250" i="1" s="1"/>
  <c r="Y249" i="1"/>
  <c r="Z249" i="1" s="1"/>
  <c r="X249" i="1"/>
  <c r="W249" i="1"/>
  <c r="Y219" i="1"/>
  <c r="Z219" i="1" s="1"/>
  <c r="X219" i="1"/>
  <c r="W219" i="1"/>
  <c r="Y190" i="1"/>
  <c r="Z190" i="1" s="1"/>
  <c r="X190" i="1"/>
  <c r="W190" i="1"/>
  <c r="Y16" i="1"/>
  <c r="Z16" i="1" s="1"/>
  <c r="W16" i="1"/>
  <c r="X16" i="1"/>
  <c r="S104" i="1"/>
  <c r="T104" i="1" s="1"/>
  <c r="AB133" i="1"/>
  <c r="R104" i="1"/>
  <c r="Q104" i="1"/>
  <c r="Y75" i="1"/>
  <c r="Z75" i="1" s="1"/>
  <c r="X75" i="1"/>
  <c r="W75" i="1"/>
  <c r="Q17" i="1"/>
  <c r="Y46" i="1"/>
  <c r="Z46" i="1" s="1"/>
  <c r="W46" i="1"/>
  <c r="X46" i="1"/>
  <c r="R46" i="1"/>
  <c r="Q46" i="1"/>
  <c r="S46" i="1"/>
  <c r="T46" i="1" s="1"/>
  <c r="M250" i="1"/>
  <c r="N250" i="1" s="1"/>
  <c r="L250" i="1"/>
  <c r="K250" i="1"/>
  <c r="Q251" i="1"/>
  <c r="L220" i="1"/>
  <c r="K220" i="1"/>
  <c r="M220" i="1"/>
  <c r="N220" i="1" s="1"/>
  <c r="M191" i="1"/>
  <c r="N191" i="1" s="1"/>
  <c r="K191" i="1"/>
  <c r="L191" i="1"/>
  <c r="K162" i="1"/>
  <c r="M162" i="1"/>
  <c r="N162" i="1" s="1"/>
  <c r="L162" i="1"/>
  <c r="M134" i="1"/>
  <c r="N134" i="1" s="1"/>
  <c r="L134" i="1"/>
  <c r="K134" i="1"/>
  <c r="M104" i="1"/>
  <c r="N104" i="1" s="1"/>
  <c r="L104" i="1"/>
  <c r="K104" i="1"/>
  <c r="L76" i="1"/>
  <c r="K76" i="1"/>
  <c r="M76" i="1"/>
  <c r="N76" i="1" s="1"/>
  <c r="L46" i="1"/>
  <c r="M46" i="1"/>
  <c r="N46" i="1" s="1"/>
  <c r="K46" i="1"/>
  <c r="L17" i="1"/>
  <c r="M17" i="1"/>
  <c r="N17" i="1" s="1"/>
  <c r="K17" i="1"/>
  <c r="AB220" i="1" l="1"/>
  <c r="AB191" i="1"/>
  <c r="AB162" i="1"/>
  <c r="AB104" i="1"/>
  <c r="X76" i="1"/>
  <c r="AB76" i="1"/>
  <c r="X132" i="3"/>
  <c r="W132" i="3"/>
  <c r="Y132" i="3"/>
  <c r="Z132" i="3" s="1"/>
  <c r="M76" i="3"/>
  <c r="N76" i="3" s="1"/>
  <c r="L76" i="3"/>
  <c r="K76" i="3"/>
  <c r="Y161" i="3"/>
  <c r="Z161" i="3" s="1"/>
  <c r="X161" i="3"/>
  <c r="W161" i="3"/>
  <c r="Y218" i="3"/>
  <c r="Z218" i="3" s="1"/>
  <c r="X218" i="3"/>
  <c r="W218" i="3"/>
  <c r="X74" i="3"/>
  <c r="W74" i="3"/>
  <c r="Y74" i="3"/>
  <c r="Z74" i="3" s="1"/>
  <c r="S104" i="3"/>
  <c r="T104" i="3" s="1"/>
  <c r="R104" i="3"/>
  <c r="Q104" i="3"/>
  <c r="R17" i="3"/>
  <c r="Q17" i="3"/>
  <c r="S17" i="3"/>
  <c r="T17" i="3" s="1"/>
  <c r="K220" i="3"/>
  <c r="M220" i="3"/>
  <c r="N220" i="3" s="1"/>
  <c r="L220" i="3"/>
  <c r="L192" i="3"/>
  <c r="K192" i="3"/>
  <c r="M192" i="3"/>
  <c r="N192" i="3" s="1"/>
  <c r="L163" i="3"/>
  <c r="K163" i="3"/>
  <c r="M163" i="3"/>
  <c r="N163" i="3" s="1"/>
  <c r="L47" i="3"/>
  <c r="M47" i="3"/>
  <c r="N47" i="3" s="1"/>
  <c r="K47" i="3"/>
  <c r="S248" i="3"/>
  <c r="T248" i="3" s="1"/>
  <c r="Q248" i="3"/>
  <c r="R248" i="3"/>
  <c r="X103" i="3"/>
  <c r="W103" i="3"/>
  <c r="Y103" i="3"/>
  <c r="Z103" i="3" s="1"/>
  <c r="M18" i="3"/>
  <c r="N18" i="3" s="1"/>
  <c r="K18" i="3"/>
  <c r="L18" i="3"/>
  <c r="R162" i="3"/>
  <c r="Q162" i="3"/>
  <c r="S162" i="3"/>
  <c r="T162" i="3" s="1"/>
  <c r="Y190" i="3"/>
  <c r="Z190" i="3" s="1"/>
  <c r="X190" i="3"/>
  <c r="W190" i="3"/>
  <c r="M105" i="3"/>
  <c r="N105" i="3" s="1"/>
  <c r="L105" i="3"/>
  <c r="K105" i="3"/>
  <c r="R191" i="3"/>
  <c r="Q191" i="3"/>
  <c r="S191" i="3"/>
  <c r="T191" i="3" s="1"/>
  <c r="Y247" i="3"/>
  <c r="Z247" i="3" s="1"/>
  <c r="X247" i="3"/>
  <c r="W247" i="3"/>
  <c r="S75" i="3"/>
  <c r="T75" i="3" s="1"/>
  <c r="R75" i="3"/>
  <c r="Q75" i="3"/>
  <c r="M134" i="3"/>
  <c r="N134" i="3" s="1"/>
  <c r="L134" i="3"/>
  <c r="K134" i="3"/>
  <c r="Y16" i="3"/>
  <c r="Z16" i="3" s="1"/>
  <c r="X16" i="3"/>
  <c r="W16" i="3"/>
  <c r="S133" i="3"/>
  <c r="T133" i="3" s="1"/>
  <c r="R133" i="3"/>
  <c r="Q133" i="3"/>
  <c r="S46" i="3"/>
  <c r="T46" i="3" s="1"/>
  <c r="R46" i="3"/>
  <c r="Q46" i="3"/>
  <c r="K249" i="3"/>
  <c r="M249" i="3"/>
  <c r="N249" i="3" s="1"/>
  <c r="L249" i="3"/>
  <c r="S219" i="3"/>
  <c r="T219" i="3" s="1"/>
  <c r="Q219" i="3"/>
  <c r="R219" i="3"/>
  <c r="Y45" i="3"/>
  <c r="Z45" i="3" s="1"/>
  <c r="W45" i="3"/>
  <c r="X45" i="3"/>
  <c r="Q221" i="1"/>
  <c r="AB250" i="1"/>
  <c r="S221" i="1"/>
  <c r="T221" i="1" s="1"/>
  <c r="R221" i="1"/>
  <c r="Y104" i="1"/>
  <c r="Z104" i="1" s="1"/>
  <c r="X104" i="1"/>
  <c r="W104" i="1"/>
  <c r="Y17" i="1"/>
  <c r="Z17" i="1" s="1"/>
  <c r="X17" i="1"/>
  <c r="W17" i="1"/>
  <c r="S135" i="1"/>
  <c r="T135" i="1" s="1"/>
  <c r="Q135" i="1"/>
  <c r="R135" i="1"/>
  <c r="R251" i="1"/>
  <c r="X251" i="1"/>
  <c r="S251" i="1"/>
  <c r="T251" i="1" s="1"/>
  <c r="W191" i="1"/>
  <c r="Y191" i="1"/>
  <c r="Z191" i="1" s="1"/>
  <c r="X191" i="1"/>
  <c r="S77" i="1"/>
  <c r="T77" i="1" s="1"/>
  <c r="Q77" i="1"/>
  <c r="R77" i="1"/>
  <c r="Y162" i="1"/>
  <c r="Z162" i="1" s="1"/>
  <c r="X162" i="1"/>
  <c r="W162" i="1"/>
  <c r="Y220" i="1"/>
  <c r="Z220" i="1" s="1"/>
  <c r="W220" i="1"/>
  <c r="X220" i="1"/>
  <c r="AB192" i="1"/>
  <c r="Q163" i="1"/>
  <c r="S163" i="1"/>
  <c r="T163" i="1" s="1"/>
  <c r="R163" i="1"/>
  <c r="Y250" i="1"/>
  <c r="Z250" i="1" s="1"/>
  <c r="X250" i="1"/>
  <c r="W250" i="1"/>
  <c r="Y134" i="1"/>
  <c r="Z134" i="1" s="1"/>
  <c r="W134" i="1"/>
  <c r="X134" i="1"/>
  <c r="Q18" i="1"/>
  <c r="AB47" i="1"/>
  <c r="R18" i="1"/>
  <c r="S18" i="1"/>
  <c r="T18" i="1" s="1"/>
  <c r="AB221" i="1"/>
  <c r="Q192" i="1"/>
  <c r="S192" i="1"/>
  <c r="T192" i="1" s="1"/>
  <c r="R192" i="1"/>
  <c r="AB134" i="1"/>
  <c r="Q105" i="1"/>
  <c r="S105" i="1"/>
  <c r="T105" i="1" s="1"/>
  <c r="R105" i="1"/>
  <c r="W76" i="1"/>
  <c r="Y76" i="1"/>
  <c r="Z76" i="1" s="1"/>
  <c r="Y47" i="1"/>
  <c r="Z47" i="1" s="1"/>
  <c r="X47" i="1"/>
  <c r="W47" i="1"/>
  <c r="S47" i="1"/>
  <c r="T47" i="1" s="1"/>
  <c r="R47" i="1"/>
  <c r="Q47" i="1"/>
  <c r="M251" i="1"/>
  <c r="N251" i="1" s="1"/>
  <c r="L251" i="1"/>
  <c r="K251" i="1"/>
  <c r="M221" i="1"/>
  <c r="N221" i="1" s="1"/>
  <c r="L221" i="1"/>
  <c r="K221" i="1"/>
  <c r="M192" i="1"/>
  <c r="N192" i="1" s="1"/>
  <c r="L192" i="1"/>
  <c r="K192" i="1"/>
  <c r="M163" i="1"/>
  <c r="N163" i="1" s="1"/>
  <c r="L163" i="1"/>
  <c r="K163" i="1"/>
  <c r="M135" i="1"/>
  <c r="N135" i="1" s="1"/>
  <c r="L135" i="1"/>
  <c r="K135" i="1"/>
  <c r="M105" i="1"/>
  <c r="N105" i="1" s="1"/>
  <c r="L105" i="1"/>
  <c r="K105" i="1"/>
  <c r="L77" i="1"/>
  <c r="M77" i="1"/>
  <c r="N77" i="1" s="1"/>
  <c r="K77" i="1"/>
  <c r="M47" i="1"/>
  <c r="N47" i="1" s="1"/>
  <c r="L47" i="1"/>
  <c r="K47" i="1"/>
  <c r="M18" i="1"/>
  <c r="N18" i="1" s="1"/>
  <c r="L18" i="1"/>
  <c r="K18" i="1"/>
  <c r="AB105" i="1" l="1"/>
  <c r="AB163" i="1"/>
  <c r="AB77" i="1"/>
  <c r="M19" i="3"/>
  <c r="N19" i="3" s="1"/>
  <c r="L19" i="3"/>
  <c r="K19" i="3"/>
  <c r="W248" i="3"/>
  <c r="Y248" i="3"/>
  <c r="Z248" i="3" s="1"/>
  <c r="X248" i="3"/>
  <c r="M193" i="3"/>
  <c r="N193" i="3" s="1"/>
  <c r="L193" i="3"/>
  <c r="K193" i="3"/>
  <c r="M48" i="3"/>
  <c r="N48" i="3" s="1"/>
  <c r="L48" i="3"/>
  <c r="K48" i="3"/>
  <c r="Y133" i="3"/>
  <c r="Z133" i="3" s="1"/>
  <c r="X133" i="3"/>
  <c r="W133" i="3"/>
  <c r="Q47" i="3"/>
  <c r="R47" i="3"/>
  <c r="S47" i="3"/>
  <c r="T47" i="3" s="1"/>
  <c r="X46" i="3"/>
  <c r="Y46" i="3"/>
  <c r="Z46" i="3" s="1"/>
  <c r="W46" i="3"/>
  <c r="M106" i="3"/>
  <c r="N106" i="3" s="1"/>
  <c r="K106" i="3"/>
  <c r="L106" i="3"/>
  <c r="S249" i="3"/>
  <c r="T249" i="3" s="1"/>
  <c r="R249" i="3"/>
  <c r="Q249" i="3"/>
  <c r="S163" i="3"/>
  <c r="T163" i="3" s="1"/>
  <c r="R163" i="3"/>
  <c r="Q163" i="3"/>
  <c r="W17" i="3"/>
  <c r="Y17" i="3"/>
  <c r="Z17" i="3" s="1"/>
  <c r="X17" i="3"/>
  <c r="S220" i="3"/>
  <c r="T220" i="3" s="1"/>
  <c r="R220" i="3"/>
  <c r="Q220" i="3"/>
  <c r="S18" i="3"/>
  <c r="T18" i="3" s="1"/>
  <c r="R18" i="3"/>
  <c r="Q18" i="3"/>
  <c r="Y104" i="3"/>
  <c r="Z104" i="3" s="1"/>
  <c r="X104" i="3"/>
  <c r="W104" i="3"/>
  <c r="W219" i="3"/>
  <c r="Y219" i="3"/>
  <c r="Z219" i="3" s="1"/>
  <c r="X219" i="3"/>
  <c r="L250" i="3"/>
  <c r="K250" i="3"/>
  <c r="M250" i="3"/>
  <c r="N250" i="3" s="1"/>
  <c r="S105" i="3"/>
  <c r="T105" i="3" s="1"/>
  <c r="R105" i="3"/>
  <c r="Q105" i="3"/>
  <c r="X162" i="3"/>
  <c r="W162" i="3"/>
  <c r="Y162" i="3"/>
  <c r="Z162" i="3" s="1"/>
  <c r="M164" i="3"/>
  <c r="N164" i="3" s="1"/>
  <c r="L164" i="3"/>
  <c r="K164" i="3"/>
  <c r="M135" i="3"/>
  <c r="N135" i="3" s="1"/>
  <c r="K135" i="3"/>
  <c r="L135" i="3"/>
  <c r="X191" i="3"/>
  <c r="W191" i="3"/>
  <c r="Y191" i="3"/>
  <c r="Z191" i="3" s="1"/>
  <c r="S76" i="3"/>
  <c r="T76" i="3" s="1"/>
  <c r="R76" i="3"/>
  <c r="Q76" i="3"/>
  <c r="S134" i="3"/>
  <c r="T134" i="3" s="1"/>
  <c r="R134" i="3"/>
  <c r="Q134" i="3"/>
  <c r="Y75" i="3"/>
  <c r="Z75" i="3" s="1"/>
  <c r="X75" i="3"/>
  <c r="W75" i="3"/>
  <c r="S192" i="3"/>
  <c r="T192" i="3" s="1"/>
  <c r="R192" i="3"/>
  <c r="Q192" i="3"/>
  <c r="L221" i="3"/>
  <c r="K221" i="3"/>
  <c r="M221" i="3"/>
  <c r="N221" i="3" s="1"/>
  <c r="M77" i="3"/>
  <c r="N77" i="3" s="1"/>
  <c r="K77" i="3"/>
  <c r="L77" i="3"/>
  <c r="X105" i="1"/>
  <c r="W105" i="1"/>
  <c r="Y105" i="1"/>
  <c r="Z105" i="1" s="1"/>
  <c r="X18" i="1"/>
  <c r="W18" i="1"/>
  <c r="Y18" i="1"/>
  <c r="Z18" i="1" s="1"/>
  <c r="S19" i="1"/>
  <c r="T19" i="1" s="1"/>
  <c r="AB48" i="1"/>
  <c r="Q19" i="1"/>
  <c r="R19" i="1"/>
  <c r="S193" i="1"/>
  <c r="T193" i="1" s="1"/>
  <c r="Q193" i="1"/>
  <c r="R193" i="1"/>
  <c r="Y163" i="1"/>
  <c r="Z163" i="1" s="1"/>
  <c r="X163" i="1"/>
  <c r="W163" i="1"/>
  <c r="S78" i="1"/>
  <c r="T78" i="1" s="1"/>
  <c r="R78" i="1"/>
  <c r="Q78" i="1"/>
  <c r="Q136" i="1"/>
  <c r="R136" i="1"/>
  <c r="S136" i="1"/>
  <c r="T136" i="1" s="1"/>
  <c r="R252" i="1"/>
  <c r="Q252" i="1"/>
  <c r="S252" i="1"/>
  <c r="T252" i="1" s="1"/>
  <c r="Y251" i="1"/>
  <c r="Z251" i="1" s="1"/>
  <c r="W251" i="1"/>
  <c r="S106" i="1"/>
  <c r="T106" i="1" s="1"/>
  <c r="AB135" i="1"/>
  <c r="Q106" i="1"/>
  <c r="R106" i="1"/>
  <c r="R164" i="1"/>
  <c r="S164" i="1"/>
  <c r="T164" i="1" s="1"/>
  <c r="Q164" i="1"/>
  <c r="AB251" i="1"/>
  <c r="R222" i="1"/>
  <c r="Q222" i="1"/>
  <c r="S222" i="1"/>
  <c r="T222" i="1" s="1"/>
  <c r="X192" i="1"/>
  <c r="W192" i="1"/>
  <c r="Y192" i="1"/>
  <c r="Z192" i="1" s="1"/>
  <c r="X77" i="1"/>
  <c r="W77" i="1"/>
  <c r="Y77" i="1"/>
  <c r="Z77" i="1" s="1"/>
  <c r="Y221" i="1"/>
  <c r="Z221" i="1" s="1"/>
  <c r="W221" i="1"/>
  <c r="X221" i="1"/>
  <c r="Y135" i="1"/>
  <c r="Z135" i="1" s="1"/>
  <c r="X135" i="1"/>
  <c r="W135" i="1"/>
  <c r="Y48" i="1"/>
  <c r="Z48" i="1" s="1"/>
  <c r="W48" i="1"/>
  <c r="X48" i="1"/>
  <c r="S48" i="1"/>
  <c r="T48" i="1" s="1"/>
  <c r="R48" i="1"/>
  <c r="Q48" i="1"/>
  <c r="K252" i="1"/>
  <c r="M252" i="1"/>
  <c r="N252" i="1" s="1"/>
  <c r="L252" i="1"/>
  <c r="K222" i="1"/>
  <c r="L222" i="1"/>
  <c r="M222" i="1"/>
  <c r="N222" i="1" s="1"/>
  <c r="M193" i="1"/>
  <c r="N193" i="1" s="1"/>
  <c r="L193" i="1"/>
  <c r="K193" i="1"/>
  <c r="M164" i="1"/>
  <c r="N164" i="1" s="1"/>
  <c r="K164" i="1"/>
  <c r="L164" i="1"/>
  <c r="K136" i="1"/>
  <c r="L136" i="1"/>
  <c r="M136" i="1"/>
  <c r="N136" i="1" s="1"/>
  <c r="M106" i="1"/>
  <c r="N106" i="1" s="1"/>
  <c r="L106" i="1"/>
  <c r="K106" i="1"/>
  <c r="M78" i="1"/>
  <c r="N78" i="1" s="1"/>
  <c r="L78" i="1"/>
  <c r="K78" i="1"/>
  <c r="M48" i="1"/>
  <c r="N48" i="1" s="1"/>
  <c r="L48" i="1"/>
  <c r="K48" i="1"/>
  <c r="M19" i="1"/>
  <c r="N19" i="1" s="1"/>
  <c r="K19" i="1"/>
  <c r="L19" i="1"/>
  <c r="AB193" i="1" l="1"/>
  <c r="AB222" i="1"/>
  <c r="AB164" i="1"/>
  <c r="AB106" i="1"/>
  <c r="AB78" i="1"/>
  <c r="Y18" i="3"/>
  <c r="Z18" i="3" s="1"/>
  <c r="X18" i="3"/>
  <c r="W18" i="3"/>
  <c r="X220" i="3"/>
  <c r="W220" i="3"/>
  <c r="Y220" i="3"/>
  <c r="Z220" i="3" s="1"/>
  <c r="Y47" i="3"/>
  <c r="Z47" i="3" s="1"/>
  <c r="X47" i="3"/>
  <c r="W47" i="3"/>
  <c r="M78" i="3"/>
  <c r="N78" i="3" s="1"/>
  <c r="L78" i="3"/>
  <c r="K78" i="3"/>
  <c r="M222" i="3"/>
  <c r="N222" i="3" s="1"/>
  <c r="L222" i="3"/>
  <c r="K222" i="3"/>
  <c r="Q135" i="3"/>
  <c r="S135" i="3"/>
  <c r="T135" i="3" s="1"/>
  <c r="R135" i="3"/>
  <c r="Y134" i="3"/>
  <c r="Z134" i="3" s="1"/>
  <c r="W134" i="3"/>
  <c r="X134" i="3"/>
  <c r="Y105" i="3"/>
  <c r="Z105" i="3" s="1"/>
  <c r="W105" i="3"/>
  <c r="X105" i="3"/>
  <c r="M165" i="3"/>
  <c r="N165" i="3" s="1"/>
  <c r="K165" i="3"/>
  <c r="L165" i="3"/>
  <c r="M107" i="3"/>
  <c r="N107" i="3" s="1"/>
  <c r="L107" i="3"/>
  <c r="K107" i="3"/>
  <c r="Y192" i="3"/>
  <c r="Z192" i="3" s="1"/>
  <c r="X192" i="3"/>
  <c r="W192" i="3"/>
  <c r="Y76" i="3"/>
  <c r="Z76" i="3" s="1"/>
  <c r="W76" i="3"/>
  <c r="X76" i="3"/>
  <c r="M136" i="3"/>
  <c r="N136" i="3" s="1"/>
  <c r="L136" i="3"/>
  <c r="K136" i="3"/>
  <c r="S164" i="3"/>
  <c r="T164" i="3" s="1"/>
  <c r="R164" i="3"/>
  <c r="Q164" i="3"/>
  <c r="S48" i="3"/>
  <c r="T48" i="3" s="1"/>
  <c r="R48" i="3"/>
  <c r="Q48" i="3"/>
  <c r="L49" i="3"/>
  <c r="K49" i="3"/>
  <c r="M49" i="3"/>
  <c r="N49" i="3" s="1"/>
  <c r="R221" i="3"/>
  <c r="Q221" i="3"/>
  <c r="S221" i="3"/>
  <c r="T221" i="3" s="1"/>
  <c r="M251" i="3"/>
  <c r="N251" i="3" s="1"/>
  <c r="L251" i="3"/>
  <c r="K251" i="3"/>
  <c r="X249" i="3"/>
  <c r="W249" i="3"/>
  <c r="Y249" i="3"/>
  <c r="Z249" i="3" s="1"/>
  <c r="Y163" i="3"/>
  <c r="Z163" i="3" s="1"/>
  <c r="X163" i="3"/>
  <c r="W163" i="3"/>
  <c r="R19" i="3"/>
  <c r="S19" i="3"/>
  <c r="T19" i="3" s="1"/>
  <c r="Q19" i="3"/>
  <c r="Q106" i="3"/>
  <c r="S106" i="3"/>
  <c r="T106" i="3" s="1"/>
  <c r="R106" i="3"/>
  <c r="K20" i="3"/>
  <c r="M20" i="3"/>
  <c r="N20" i="3" s="1"/>
  <c r="L20" i="3"/>
  <c r="S193" i="3"/>
  <c r="T193" i="3" s="1"/>
  <c r="R193" i="3"/>
  <c r="Q193" i="3"/>
  <c r="R250" i="3"/>
  <c r="Q250" i="3"/>
  <c r="S250" i="3"/>
  <c r="T250" i="3" s="1"/>
  <c r="Q77" i="3"/>
  <c r="S77" i="3"/>
  <c r="T77" i="3" s="1"/>
  <c r="R77" i="3"/>
  <c r="M194" i="3"/>
  <c r="N194" i="3" s="1"/>
  <c r="K194" i="3"/>
  <c r="L194" i="3"/>
  <c r="Y222" i="1"/>
  <c r="Z222" i="1" s="1"/>
  <c r="X222" i="1"/>
  <c r="S223" i="1"/>
  <c r="T223" i="1" s="1"/>
  <c r="AB252" i="1"/>
  <c r="R223" i="1"/>
  <c r="Q223" i="1"/>
  <c r="W78" i="1"/>
  <c r="Y78" i="1"/>
  <c r="Z78" i="1" s="1"/>
  <c r="X78" i="1"/>
  <c r="Q107" i="1"/>
  <c r="R107" i="1"/>
  <c r="S107" i="1"/>
  <c r="T107" i="1" s="1"/>
  <c r="AB136" i="1"/>
  <c r="S165" i="1"/>
  <c r="T165" i="1" s="1"/>
  <c r="AB194" i="1"/>
  <c r="R165" i="1"/>
  <c r="Q165" i="1"/>
  <c r="Y19" i="1"/>
  <c r="Z19" i="1" s="1"/>
  <c r="X19" i="1"/>
  <c r="W19" i="1"/>
  <c r="W222" i="1"/>
  <c r="X164" i="1"/>
  <c r="Y164" i="1"/>
  <c r="Z164" i="1" s="1"/>
  <c r="W164" i="1"/>
  <c r="S137" i="1"/>
  <c r="T137" i="1" s="1"/>
  <c r="R137" i="1"/>
  <c r="Q137" i="1"/>
  <c r="Y252" i="1"/>
  <c r="Z252" i="1" s="1"/>
  <c r="W252" i="1"/>
  <c r="X252" i="1"/>
  <c r="Y193" i="1"/>
  <c r="Z193" i="1" s="1"/>
  <c r="W193" i="1"/>
  <c r="X193" i="1"/>
  <c r="S253" i="1"/>
  <c r="T253" i="1" s="1"/>
  <c r="R253" i="1"/>
  <c r="Q253" i="1"/>
  <c r="Y136" i="1"/>
  <c r="Z136" i="1" s="1"/>
  <c r="X136" i="1"/>
  <c r="W136" i="1"/>
  <c r="AB49" i="1"/>
  <c r="Q20" i="1"/>
  <c r="R20" i="1"/>
  <c r="S20" i="1"/>
  <c r="T20" i="1" s="1"/>
  <c r="Q79" i="1"/>
  <c r="R79" i="1"/>
  <c r="S79" i="1"/>
  <c r="T79" i="1" s="1"/>
  <c r="Q194" i="1"/>
  <c r="S194" i="1"/>
  <c r="T194" i="1" s="1"/>
  <c r="R194" i="1"/>
  <c r="AB223" i="1"/>
  <c r="Y106" i="1"/>
  <c r="Z106" i="1" s="1"/>
  <c r="W106" i="1"/>
  <c r="X106" i="1"/>
  <c r="W49" i="1"/>
  <c r="Y49" i="1"/>
  <c r="Z49" i="1" s="1"/>
  <c r="X49" i="1"/>
  <c r="Q49" i="1"/>
  <c r="S49" i="1"/>
  <c r="T49" i="1" s="1"/>
  <c r="R49" i="1"/>
  <c r="M253" i="1"/>
  <c r="N253" i="1" s="1"/>
  <c r="K253" i="1"/>
  <c r="L253" i="1"/>
  <c r="K223" i="1"/>
  <c r="L223" i="1"/>
  <c r="M223" i="1"/>
  <c r="N223" i="1" s="1"/>
  <c r="K194" i="1"/>
  <c r="M194" i="1"/>
  <c r="N194" i="1" s="1"/>
  <c r="Q195" i="1"/>
  <c r="L194" i="1"/>
  <c r="K165" i="1"/>
  <c r="L165" i="1"/>
  <c r="M165" i="1"/>
  <c r="N165" i="1" s="1"/>
  <c r="M137" i="1"/>
  <c r="N137" i="1" s="1"/>
  <c r="L137" i="1"/>
  <c r="K137" i="1"/>
  <c r="K107" i="1"/>
  <c r="M107" i="1"/>
  <c r="N107" i="1" s="1"/>
  <c r="L107" i="1"/>
  <c r="M79" i="1"/>
  <c r="N79" i="1" s="1"/>
  <c r="L79" i="1"/>
  <c r="K79" i="1"/>
  <c r="K49" i="1"/>
  <c r="M49" i="1"/>
  <c r="N49" i="1" s="1"/>
  <c r="L49" i="1"/>
  <c r="K20" i="1"/>
  <c r="M20" i="1"/>
  <c r="N20" i="1" s="1"/>
  <c r="Q21" i="1"/>
  <c r="L20" i="1"/>
  <c r="AB165" i="1" l="1"/>
  <c r="AB107" i="1"/>
  <c r="AB79" i="1"/>
  <c r="M195" i="3"/>
  <c r="N195" i="3" s="1"/>
  <c r="L195" i="3"/>
  <c r="K195" i="3"/>
  <c r="M223" i="3"/>
  <c r="N223" i="3" s="1"/>
  <c r="L223" i="3"/>
  <c r="K223" i="3"/>
  <c r="Y106" i="3"/>
  <c r="Z106" i="3" s="1"/>
  <c r="X106" i="3"/>
  <c r="W106" i="3"/>
  <c r="Y221" i="3"/>
  <c r="Z221" i="3" s="1"/>
  <c r="X221" i="3"/>
  <c r="W221" i="3"/>
  <c r="R136" i="3"/>
  <c r="Q136" i="3"/>
  <c r="S136" i="3"/>
  <c r="T136" i="3" s="1"/>
  <c r="Q165" i="3"/>
  <c r="S165" i="3"/>
  <c r="T165" i="3" s="1"/>
  <c r="R165" i="3"/>
  <c r="S222" i="3"/>
  <c r="T222" i="3" s="1"/>
  <c r="R222" i="3"/>
  <c r="Q222" i="3"/>
  <c r="S251" i="3"/>
  <c r="T251" i="3" s="1"/>
  <c r="R251" i="3"/>
  <c r="Q251" i="3"/>
  <c r="M21" i="3"/>
  <c r="N21" i="3" s="1"/>
  <c r="L21" i="3"/>
  <c r="K21" i="3"/>
  <c r="X48" i="3"/>
  <c r="W48" i="3"/>
  <c r="Y48" i="3"/>
  <c r="Z48" i="3" s="1"/>
  <c r="L108" i="3"/>
  <c r="K108" i="3"/>
  <c r="M108" i="3"/>
  <c r="N108" i="3" s="1"/>
  <c r="L137" i="3"/>
  <c r="M137" i="3"/>
  <c r="N137" i="3" s="1"/>
  <c r="K137" i="3"/>
  <c r="Y193" i="3"/>
  <c r="Z193" i="3" s="1"/>
  <c r="W193" i="3"/>
  <c r="X193" i="3"/>
  <c r="R107" i="3"/>
  <c r="Q107" i="3"/>
  <c r="S107" i="3"/>
  <c r="T107" i="3" s="1"/>
  <c r="R78" i="3"/>
  <c r="Q78" i="3"/>
  <c r="S78" i="3"/>
  <c r="T78" i="3" s="1"/>
  <c r="Y250" i="3"/>
  <c r="Z250" i="3" s="1"/>
  <c r="X250" i="3"/>
  <c r="W250" i="3"/>
  <c r="W19" i="3"/>
  <c r="Y19" i="3"/>
  <c r="Z19" i="3" s="1"/>
  <c r="X19" i="3"/>
  <c r="S49" i="3"/>
  <c r="T49" i="3" s="1"/>
  <c r="Q49" i="3"/>
  <c r="R49" i="3"/>
  <c r="Y164" i="3"/>
  <c r="Z164" i="3" s="1"/>
  <c r="W164" i="3"/>
  <c r="X164" i="3"/>
  <c r="L79" i="3"/>
  <c r="K79" i="3"/>
  <c r="M79" i="3"/>
  <c r="N79" i="3" s="1"/>
  <c r="Y135" i="3"/>
  <c r="Z135" i="3" s="1"/>
  <c r="X135" i="3"/>
  <c r="W135" i="3"/>
  <c r="M252" i="3"/>
  <c r="N252" i="3" s="1"/>
  <c r="L252" i="3"/>
  <c r="K252" i="3"/>
  <c r="M50" i="3"/>
  <c r="N50" i="3" s="1"/>
  <c r="L50" i="3"/>
  <c r="K50" i="3"/>
  <c r="Q194" i="3"/>
  <c r="S194" i="3"/>
  <c r="T194" i="3" s="1"/>
  <c r="R194" i="3"/>
  <c r="Y77" i="3"/>
  <c r="Z77" i="3" s="1"/>
  <c r="X77" i="3"/>
  <c r="W77" i="3"/>
  <c r="S20" i="3"/>
  <c r="T20" i="3" s="1"/>
  <c r="R20" i="3"/>
  <c r="Q20" i="3"/>
  <c r="M166" i="3"/>
  <c r="N166" i="3" s="1"/>
  <c r="L166" i="3"/>
  <c r="K166" i="3"/>
  <c r="Y20" i="1"/>
  <c r="Z20" i="1" s="1"/>
  <c r="X20" i="1"/>
  <c r="W20" i="1"/>
  <c r="S80" i="1"/>
  <c r="T80" i="1" s="1"/>
  <c r="Q80" i="1"/>
  <c r="R80" i="1"/>
  <c r="AB50" i="1"/>
  <c r="S21" i="1"/>
  <c r="T21" i="1" s="1"/>
  <c r="R21" i="1"/>
  <c r="R195" i="1"/>
  <c r="S195" i="1"/>
  <c r="T195" i="1" s="1"/>
  <c r="Q254" i="1"/>
  <c r="S254" i="1"/>
  <c r="T254" i="1" s="1"/>
  <c r="R254" i="1"/>
  <c r="W79" i="1"/>
  <c r="Y79" i="1"/>
  <c r="Z79" i="1" s="1"/>
  <c r="X79" i="1"/>
  <c r="Q138" i="1"/>
  <c r="S138" i="1"/>
  <c r="T138" i="1" s="1"/>
  <c r="R138" i="1"/>
  <c r="Y223" i="1"/>
  <c r="Z223" i="1" s="1"/>
  <c r="W223" i="1"/>
  <c r="X223" i="1"/>
  <c r="W194" i="1"/>
  <c r="Y194" i="1"/>
  <c r="Z194" i="1" s="1"/>
  <c r="X194" i="1"/>
  <c r="Y137" i="1"/>
  <c r="Z137" i="1" s="1"/>
  <c r="X137" i="1"/>
  <c r="W137" i="1"/>
  <c r="Q166" i="1"/>
  <c r="R166" i="1"/>
  <c r="S166" i="1"/>
  <c r="T166" i="1" s="1"/>
  <c r="AB195" i="1"/>
  <c r="Y165" i="1"/>
  <c r="Z165" i="1" s="1"/>
  <c r="W165" i="1"/>
  <c r="X165" i="1"/>
  <c r="S108" i="1"/>
  <c r="T108" i="1" s="1"/>
  <c r="AB137" i="1"/>
  <c r="R108" i="1"/>
  <c r="Q108" i="1"/>
  <c r="Q224" i="1"/>
  <c r="AB253" i="1"/>
  <c r="S224" i="1"/>
  <c r="T224" i="1" s="1"/>
  <c r="R224" i="1"/>
  <c r="Y253" i="1"/>
  <c r="Z253" i="1" s="1"/>
  <c r="W253" i="1"/>
  <c r="X253" i="1"/>
  <c r="Y107" i="1"/>
  <c r="Z107" i="1" s="1"/>
  <c r="X107" i="1"/>
  <c r="W107" i="1"/>
  <c r="Y50" i="1"/>
  <c r="Z50" i="1" s="1"/>
  <c r="X50" i="1"/>
  <c r="W50" i="1"/>
  <c r="S50" i="1"/>
  <c r="T50" i="1" s="1"/>
  <c r="R50" i="1"/>
  <c r="Q50" i="1"/>
  <c r="Q255" i="1"/>
  <c r="M254" i="1"/>
  <c r="N254" i="1" s="1"/>
  <c r="L254" i="1"/>
  <c r="K254" i="1"/>
  <c r="M224" i="1"/>
  <c r="N224" i="1" s="1"/>
  <c r="L224" i="1"/>
  <c r="K224" i="1"/>
  <c r="M195" i="1"/>
  <c r="N195" i="1" s="1"/>
  <c r="L195" i="1"/>
  <c r="K195" i="1"/>
  <c r="L166" i="1"/>
  <c r="M166" i="1"/>
  <c r="N166" i="1" s="1"/>
  <c r="K166" i="1"/>
  <c r="M138" i="1"/>
  <c r="N138" i="1" s="1"/>
  <c r="L138" i="1"/>
  <c r="K138" i="1"/>
  <c r="M108" i="1"/>
  <c r="N108" i="1" s="1"/>
  <c r="L108" i="1"/>
  <c r="K108" i="1"/>
  <c r="M80" i="1"/>
  <c r="N80" i="1" s="1"/>
  <c r="L80" i="1"/>
  <c r="K80" i="1"/>
  <c r="M50" i="1"/>
  <c r="N50" i="1" s="1"/>
  <c r="L50" i="1"/>
  <c r="K50" i="1"/>
  <c r="M21" i="1"/>
  <c r="N21" i="1" s="1"/>
  <c r="L21" i="1"/>
  <c r="K21" i="1"/>
  <c r="AB224" i="1" l="1"/>
  <c r="AB166" i="1"/>
  <c r="AB108" i="1"/>
  <c r="AB80" i="1"/>
  <c r="L167" i="3"/>
  <c r="K167" i="3"/>
  <c r="M167" i="3"/>
  <c r="N167" i="3" s="1"/>
  <c r="M51" i="3"/>
  <c r="N51" i="3" s="1"/>
  <c r="L51" i="3"/>
  <c r="K51" i="3"/>
  <c r="Q137" i="3"/>
  <c r="S137" i="3"/>
  <c r="T137" i="3" s="1"/>
  <c r="R137" i="3"/>
  <c r="R21" i="3"/>
  <c r="Q21" i="3"/>
  <c r="S21" i="3"/>
  <c r="T21" i="3" s="1"/>
  <c r="Y251" i="3"/>
  <c r="Z251" i="3" s="1"/>
  <c r="X251" i="3"/>
  <c r="W251" i="3"/>
  <c r="K224" i="3"/>
  <c r="M224" i="3"/>
  <c r="N224" i="3" s="1"/>
  <c r="L224" i="3"/>
  <c r="M109" i="3"/>
  <c r="N109" i="3" s="1"/>
  <c r="L109" i="3"/>
  <c r="K109" i="3"/>
  <c r="Y222" i="3"/>
  <c r="Z222" i="3" s="1"/>
  <c r="X222" i="3"/>
  <c r="W222" i="3"/>
  <c r="X136" i="3"/>
  <c r="W136" i="3"/>
  <c r="Y136" i="3"/>
  <c r="Z136" i="3" s="1"/>
  <c r="K22" i="3"/>
  <c r="M22" i="3"/>
  <c r="N22" i="3" s="1"/>
  <c r="L22" i="3"/>
  <c r="S50" i="3"/>
  <c r="T50" i="3" s="1"/>
  <c r="R50" i="3"/>
  <c r="Q50" i="3"/>
  <c r="R195" i="3"/>
  <c r="Q195" i="3"/>
  <c r="S195" i="3"/>
  <c r="T195" i="3" s="1"/>
  <c r="S79" i="3"/>
  <c r="T79" i="3" s="1"/>
  <c r="R79" i="3"/>
  <c r="Q79" i="3"/>
  <c r="L138" i="3"/>
  <c r="M138" i="3"/>
  <c r="N138" i="3" s="1"/>
  <c r="K138" i="3"/>
  <c r="Y20" i="3"/>
  <c r="Z20" i="3" s="1"/>
  <c r="X20" i="3"/>
  <c r="W20" i="3"/>
  <c r="S252" i="3"/>
  <c r="T252" i="3" s="1"/>
  <c r="Q252" i="3"/>
  <c r="R252" i="3"/>
  <c r="Y165" i="3"/>
  <c r="Z165" i="3" s="1"/>
  <c r="X165" i="3"/>
  <c r="W165" i="3"/>
  <c r="R166" i="3"/>
  <c r="Q166" i="3"/>
  <c r="S166" i="3"/>
  <c r="T166" i="3" s="1"/>
  <c r="Y49" i="3"/>
  <c r="Z49" i="3" s="1"/>
  <c r="X49" i="3"/>
  <c r="W49" i="3"/>
  <c r="X107" i="3"/>
  <c r="W107" i="3"/>
  <c r="Y107" i="3"/>
  <c r="Z107" i="3" s="1"/>
  <c r="S223" i="3"/>
  <c r="T223" i="3" s="1"/>
  <c r="Q223" i="3"/>
  <c r="R223" i="3"/>
  <c r="L196" i="3"/>
  <c r="K196" i="3"/>
  <c r="M196" i="3"/>
  <c r="N196" i="3" s="1"/>
  <c r="M80" i="3"/>
  <c r="N80" i="3" s="1"/>
  <c r="L80" i="3"/>
  <c r="K80" i="3"/>
  <c r="X78" i="3"/>
  <c r="W78" i="3"/>
  <c r="Y78" i="3"/>
  <c r="Z78" i="3" s="1"/>
  <c r="Y194" i="3"/>
  <c r="Z194" i="3" s="1"/>
  <c r="X194" i="3"/>
  <c r="W194" i="3"/>
  <c r="K253" i="3"/>
  <c r="M253" i="3"/>
  <c r="N253" i="3" s="1"/>
  <c r="L253" i="3"/>
  <c r="S108" i="3"/>
  <c r="T108" i="3" s="1"/>
  <c r="R108" i="3"/>
  <c r="Q108" i="3"/>
  <c r="Q81" i="1"/>
  <c r="R81" i="1"/>
  <c r="S81" i="1"/>
  <c r="T81" i="1" s="1"/>
  <c r="S139" i="1"/>
  <c r="T139" i="1" s="1"/>
  <c r="Q139" i="1"/>
  <c r="R139" i="1"/>
  <c r="R255" i="1"/>
  <c r="S255" i="1"/>
  <c r="T255" i="1" s="1"/>
  <c r="W138" i="1"/>
  <c r="X138" i="1"/>
  <c r="Y138" i="1"/>
  <c r="Z138" i="1" s="1"/>
  <c r="R167" i="1"/>
  <c r="Q167" i="1"/>
  <c r="S167" i="1"/>
  <c r="T167" i="1" s="1"/>
  <c r="Y80" i="1"/>
  <c r="Z80" i="1" s="1"/>
  <c r="W80" i="1"/>
  <c r="X80" i="1"/>
  <c r="AB138" i="1"/>
  <c r="R109" i="1"/>
  <c r="S109" i="1"/>
  <c r="T109" i="1" s="1"/>
  <c r="Q109" i="1"/>
  <c r="Q225" i="1"/>
  <c r="R225" i="1"/>
  <c r="AB254" i="1"/>
  <c r="S225" i="1"/>
  <c r="T225" i="1" s="1"/>
  <c r="Y195" i="1"/>
  <c r="Z195" i="1" s="1"/>
  <c r="X195" i="1"/>
  <c r="W195" i="1"/>
  <c r="Q22" i="1"/>
  <c r="S22" i="1"/>
  <c r="T22" i="1" s="1"/>
  <c r="R22" i="1"/>
  <c r="AB51" i="1"/>
  <c r="Q196" i="1"/>
  <c r="R196" i="1"/>
  <c r="S196" i="1"/>
  <c r="T196" i="1" s="1"/>
  <c r="Y224" i="1"/>
  <c r="Z224" i="1" s="1"/>
  <c r="X224" i="1"/>
  <c r="W224" i="1"/>
  <c r="Y108" i="1"/>
  <c r="Z108" i="1" s="1"/>
  <c r="X108" i="1"/>
  <c r="W108" i="1"/>
  <c r="Y166" i="1"/>
  <c r="Z166" i="1" s="1"/>
  <c r="X166" i="1"/>
  <c r="W166" i="1"/>
  <c r="Y254" i="1"/>
  <c r="Z254" i="1" s="1"/>
  <c r="W254" i="1"/>
  <c r="X254" i="1"/>
  <c r="X21" i="1"/>
  <c r="W21" i="1"/>
  <c r="Y21" i="1"/>
  <c r="Z21" i="1" s="1"/>
  <c r="Y51" i="1"/>
  <c r="Z51" i="1" s="1"/>
  <c r="W51" i="1"/>
  <c r="X51" i="1"/>
  <c r="Q51" i="1"/>
  <c r="S51" i="1"/>
  <c r="T51" i="1" s="1"/>
  <c r="R51" i="1"/>
  <c r="L255" i="1"/>
  <c r="K255" i="1"/>
  <c r="M255" i="1"/>
  <c r="N255" i="1" s="1"/>
  <c r="L225" i="1"/>
  <c r="K225" i="1"/>
  <c r="M225" i="1"/>
  <c r="N225" i="1" s="1"/>
  <c r="K196" i="1"/>
  <c r="M196" i="1"/>
  <c r="N196" i="1" s="1"/>
  <c r="L196" i="1"/>
  <c r="L167" i="1"/>
  <c r="K167" i="1"/>
  <c r="M167" i="1"/>
  <c r="N167" i="1" s="1"/>
  <c r="L139" i="1"/>
  <c r="K139" i="1"/>
  <c r="M139" i="1"/>
  <c r="N139" i="1" s="1"/>
  <c r="L109" i="1"/>
  <c r="K109" i="1"/>
  <c r="M109" i="1"/>
  <c r="N109" i="1" s="1"/>
  <c r="K81" i="1"/>
  <c r="M81" i="1"/>
  <c r="N81" i="1" s="1"/>
  <c r="L81" i="1"/>
  <c r="M51" i="1"/>
  <c r="N51" i="1" s="1"/>
  <c r="L51" i="1"/>
  <c r="K51" i="1"/>
  <c r="L22" i="1"/>
  <c r="M22" i="1"/>
  <c r="N22" i="1" s="1"/>
  <c r="K22" i="1"/>
  <c r="AB225" i="1" l="1"/>
  <c r="X167" i="1"/>
  <c r="AB196" i="1"/>
  <c r="AB167" i="1"/>
  <c r="AB109" i="1"/>
  <c r="AB81" i="1"/>
  <c r="M23" i="3"/>
  <c r="N23" i="3" s="1"/>
  <c r="L23" i="3"/>
  <c r="K23" i="3"/>
  <c r="M110" i="3"/>
  <c r="N110" i="3" s="1"/>
  <c r="K110" i="3"/>
  <c r="L110" i="3"/>
  <c r="M52" i="3"/>
  <c r="N52" i="3" s="1"/>
  <c r="L52" i="3"/>
  <c r="K52" i="3"/>
  <c r="X166" i="3"/>
  <c r="W166" i="3"/>
  <c r="Y166" i="3"/>
  <c r="Z166" i="3" s="1"/>
  <c r="Q51" i="3"/>
  <c r="S51" i="3"/>
  <c r="T51" i="3" s="1"/>
  <c r="R51" i="3"/>
  <c r="S138" i="3"/>
  <c r="T138" i="3" s="1"/>
  <c r="R138" i="3"/>
  <c r="Q138" i="3"/>
  <c r="X195" i="3"/>
  <c r="W195" i="3"/>
  <c r="Y195" i="3"/>
  <c r="Z195" i="3" s="1"/>
  <c r="S109" i="3"/>
  <c r="T109" i="3" s="1"/>
  <c r="R109" i="3"/>
  <c r="Q109" i="3"/>
  <c r="M81" i="3"/>
  <c r="N81" i="3" s="1"/>
  <c r="K81" i="3"/>
  <c r="L81" i="3"/>
  <c r="L139" i="3"/>
  <c r="M139" i="3"/>
  <c r="N139" i="3" s="1"/>
  <c r="K139" i="3"/>
  <c r="X50" i="3"/>
  <c r="Y50" i="3"/>
  <c r="Z50" i="3" s="1"/>
  <c r="W50" i="3"/>
  <c r="S196" i="3"/>
  <c r="T196" i="3" s="1"/>
  <c r="R196" i="3"/>
  <c r="Q196" i="3"/>
  <c r="X137" i="3"/>
  <c r="Y137" i="3"/>
  <c r="Z137" i="3" s="1"/>
  <c r="W137" i="3"/>
  <c r="Y108" i="3"/>
  <c r="Z108" i="3" s="1"/>
  <c r="X108" i="3"/>
  <c r="W108" i="3"/>
  <c r="W252" i="3"/>
  <c r="Y252" i="3"/>
  <c r="Z252" i="3" s="1"/>
  <c r="X252" i="3"/>
  <c r="S22" i="3"/>
  <c r="T22" i="3" s="1"/>
  <c r="R22" i="3"/>
  <c r="Q22" i="3"/>
  <c r="S167" i="3"/>
  <c r="T167" i="3" s="1"/>
  <c r="R167" i="3"/>
  <c r="Q167" i="3"/>
  <c r="S80" i="3"/>
  <c r="T80" i="3" s="1"/>
  <c r="R80" i="3"/>
  <c r="Q80" i="3"/>
  <c r="S253" i="3"/>
  <c r="T253" i="3" s="1"/>
  <c r="R253" i="3"/>
  <c r="Q253" i="3"/>
  <c r="M197" i="3"/>
  <c r="N197" i="3" s="1"/>
  <c r="L197" i="3"/>
  <c r="K197" i="3"/>
  <c r="Y79" i="3"/>
  <c r="Z79" i="3" s="1"/>
  <c r="X79" i="3"/>
  <c r="W79" i="3"/>
  <c r="S224" i="3"/>
  <c r="T224" i="3" s="1"/>
  <c r="R224" i="3"/>
  <c r="Q224" i="3"/>
  <c r="W223" i="3"/>
  <c r="Y223" i="3"/>
  <c r="Z223" i="3" s="1"/>
  <c r="X223" i="3"/>
  <c r="L225" i="3"/>
  <c r="K225" i="3"/>
  <c r="M225" i="3"/>
  <c r="N225" i="3" s="1"/>
  <c r="L254" i="3"/>
  <c r="K254" i="3"/>
  <c r="M254" i="3"/>
  <c r="N254" i="3" s="1"/>
  <c r="W21" i="3"/>
  <c r="Y21" i="3"/>
  <c r="Z21" i="3" s="1"/>
  <c r="X21" i="3"/>
  <c r="M168" i="3"/>
  <c r="N168" i="3" s="1"/>
  <c r="L168" i="3"/>
  <c r="K168" i="3"/>
  <c r="S110" i="1"/>
  <c r="T110" i="1" s="1"/>
  <c r="AB139" i="1"/>
  <c r="Q110" i="1"/>
  <c r="R110" i="1"/>
  <c r="AB255" i="1"/>
  <c r="R226" i="1"/>
  <c r="S226" i="1"/>
  <c r="T226" i="1" s="1"/>
  <c r="Q226" i="1"/>
  <c r="R168" i="1"/>
  <c r="S168" i="1"/>
  <c r="T168" i="1" s="1"/>
  <c r="Q168" i="1"/>
  <c r="X109" i="1"/>
  <c r="W109" i="1"/>
  <c r="Y109" i="1"/>
  <c r="Z109" i="1" s="1"/>
  <c r="Y167" i="1"/>
  <c r="Z167" i="1" s="1"/>
  <c r="W167" i="1"/>
  <c r="Y255" i="1"/>
  <c r="Z255" i="1" s="1"/>
  <c r="X255" i="1"/>
  <c r="W255" i="1"/>
  <c r="Q140" i="1"/>
  <c r="S140" i="1"/>
  <c r="T140" i="1" s="1"/>
  <c r="R140" i="1"/>
  <c r="R256" i="1"/>
  <c r="Q256" i="1"/>
  <c r="S256" i="1"/>
  <c r="T256" i="1" s="1"/>
  <c r="X196" i="1"/>
  <c r="W196" i="1"/>
  <c r="Y196" i="1"/>
  <c r="Z196" i="1" s="1"/>
  <c r="W81" i="1"/>
  <c r="Y81" i="1"/>
  <c r="Z81" i="1" s="1"/>
  <c r="X81" i="1"/>
  <c r="W22" i="1"/>
  <c r="Y22" i="1"/>
  <c r="Z22" i="1" s="1"/>
  <c r="X22" i="1"/>
  <c r="S82" i="1"/>
  <c r="T82" i="1" s="1"/>
  <c r="R82" i="1"/>
  <c r="Q82" i="1"/>
  <c r="S197" i="1"/>
  <c r="T197" i="1" s="1"/>
  <c r="R197" i="1"/>
  <c r="Q197" i="1"/>
  <c r="W225" i="1"/>
  <c r="X225" i="1"/>
  <c r="Y225" i="1"/>
  <c r="Z225" i="1" s="1"/>
  <c r="S23" i="1"/>
  <c r="T23" i="1" s="1"/>
  <c r="AB52" i="1"/>
  <c r="Q23" i="1"/>
  <c r="R23" i="1"/>
  <c r="Y139" i="1"/>
  <c r="Z139" i="1" s="1"/>
  <c r="W139" i="1"/>
  <c r="X139" i="1"/>
  <c r="Y52" i="1"/>
  <c r="Z52" i="1" s="1"/>
  <c r="W52" i="1"/>
  <c r="X52" i="1"/>
  <c r="R52" i="1"/>
  <c r="Q52" i="1"/>
  <c r="S52" i="1"/>
  <c r="T52" i="1" s="1"/>
  <c r="L256" i="1"/>
  <c r="M256" i="1"/>
  <c r="N256" i="1" s="1"/>
  <c r="K256" i="1"/>
  <c r="L226" i="1"/>
  <c r="M226" i="1"/>
  <c r="N226" i="1" s="1"/>
  <c r="K226" i="1"/>
  <c r="L197" i="1"/>
  <c r="K197" i="1"/>
  <c r="M197" i="1"/>
  <c r="N197" i="1" s="1"/>
  <c r="L168" i="1"/>
  <c r="M168" i="1"/>
  <c r="N168" i="1" s="1"/>
  <c r="K168" i="1"/>
  <c r="M140" i="1"/>
  <c r="N140" i="1" s="1"/>
  <c r="L140" i="1"/>
  <c r="K140" i="1"/>
  <c r="L110" i="1"/>
  <c r="K110" i="1"/>
  <c r="M110" i="1"/>
  <c r="N110" i="1" s="1"/>
  <c r="K82" i="1"/>
  <c r="M82" i="1"/>
  <c r="N82" i="1" s="1"/>
  <c r="L82" i="1"/>
  <c r="L52" i="1"/>
  <c r="K52" i="1"/>
  <c r="M52" i="1"/>
  <c r="N52" i="1" s="1"/>
  <c r="L23" i="1"/>
  <c r="K23" i="1"/>
  <c r="M23" i="1"/>
  <c r="N23" i="1" s="1"/>
  <c r="AB226" i="1" l="1"/>
  <c r="AB197" i="1"/>
  <c r="AB168" i="1"/>
  <c r="AB110" i="1"/>
  <c r="AB82" i="1"/>
  <c r="R225" i="3"/>
  <c r="Q225" i="3"/>
  <c r="S225" i="3"/>
  <c r="T225" i="3" s="1"/>
  <c r="S197" i="3"/>
  <c r="T197" i="3" s="1"/>
  <c r="R197" i="3"/>
  <c r="Q197" i="3"/>
  <c r="Y80" i="3"/>
  <c r="Z80" i="3" s="1"/>
  <c r="W80" i="3"/>
  <c r="X80" i="3"/>
  <c r="M169" i="3"/>
  <c r="N169" i="3" s="1"/>
  <c r="K169" i="3"/>
  <c r="L169" i="3"/>
  <c r="X253" i="3"/>
  <c r="W253" i="3"/>
  <c r="Y253" i="3"/>
  <c r="Z253" i="3" s="1"/>
  <c r="S139" i="3"/>
  <c r="T139" i="3" s="1"/>
  <c r="Q139" i="3"/>
  <c r="R139" i="3"/>
  <c r="X138" i="3"/>
  <c r="W138" i="3"/>
  <c r="Y138" i="3"/>
  <c r="Z138" i="3" s="1"/>
  <c r="Y51" i="3"/>
  <c r="Z51" i="3" s="1"/>
  <c r="X51" i="3"/>
  <c r="W51" i="3"/>
  <c r="S52" i="3"/>
  <c r="T52" i="3" s="1"/>
  <c r="R52" i="3"/>
  <c r="Q52" i="3"/>
  <c r="M226" i="3"/>
  <c r="N226" i="3" s="1"/>
  <c r="L226" i="3"/>
  <c r="K226" i="3"/>
  <c r="L53" i="3"/>
  <c r="K53" i="3"/>
  <c r="M53" i="3"/>
  <c r="N53" i="3" s="1"/>
  <c r="Y167" i="3"/>
  <c r="Z167" i="3" s="1"/>
  <c r="X167" i="3"/>
  <c r="W167" i="3"/>
  <c r="M255" i="3"/>
  <c r="N255" i="3" s="1"/>
  <c r="L255" i="3"/>
  <c r="K255" i="3"/>
  <c r="K24" i="3"/>
  <c r="M24" i="3"/>
  <c r="N24" i="3" s="1"/>
  <c r="L24" i="3"/>
  <c r="S168" i="3"/>
  <c r="T168" i="3" s="1"/>
  <c r="R168" i="3"/>
  <c r="Q168" i="3"/>
  <c r="R254" i="3"/>
  <c r="Q254" i="3"/>
  <c r="S254" i="3"/>
  <c r="T254" i="3" s="1"/>
  <c r="Y22" i="3"/>
  <c r="Z22" i="3" s="1"/>
  <c r="X22" i="3"/>
  <c r="W22" i="3"/>
  <c r="Y109" i="3"/>
  <c r="Z109" i="3" s="1"/>
  <c r="W109" i="3"/>
  <c r="X109" i="3"/>
  <c r="L140" i="3"/>
  <c r="K140" i="3"/>
  <c r="M140" i="3"/>
  <c r="N140" i="3" s="1"/>
  <c r="X224" i="3"/>
  <c r="W224" i="3"/>
  <c r="Y224" i="3"/>
  <c r="Z224" i="3" s="1"/>
  <c r="M82" i="3"/>
  <c r="N82" i="3" s="1"/>
  <c r="L82" i="3"/>
  <c r="K82" i="3"/>
  <c r="R23" i="3"/>
  <c r="S23" i="3"/>
  <c r="T23" i="3" s="1"/>
  <c r="Q23" i="3"/>
  <c r="Y196" i="3"/>
  <c r="Z196" i="3" s="1"/>
  <c r="X196" i="3"/>
  <c r="W196" i="3"/>
  <c r="Q81" i="3"/>
  <c r="S81" i="3"/>
  <c r="T81" i="3" s="1"/>
  <c r="R81" i="3"/>
  <c r="M111" i="3"/>
  <c r="N111" i="3" s="1"/>
  <c r="L111" i="3"/>
  <c r="K111" i="3"/>
  <c r="M198" i="3"/>
  <c r="N198" i="3" s="1"/>
  <c r="K198" i="3"/>
  <c r="L198" i="3"/>
  <c r="Q110" i="3"/>
  <c r="S110" i="3"/>
  <c r="T110" i="3" s="1"/>
  <c r="R110" i="3"/>
  <c r="Y140" i="1"/>
  <c r="Z140" i="1" s="1"/>
  <c r="W140" i="1"/>
  <c r="X140" i="1"/>
  <c r="Y226" i="1"/>
  <c r="Z226" i="1" s="1"/>
  <c r="W226" i="1"/>
  <c r="Q111" i="1"/>
  <c r="S111" i="1"/>
  <c r="T111" i="1" s="1"/>
  <c r="R111" i="1"/>
  <c r="AB140" i="1"/>
  <c r="S141" i="1"/>
  <c r="T141" i="1" s="1"/>
  <c r="R141" i="1"/>
  <c r="Q141" i="1"/>
  <c r="Y110" i="1"/>
  <c r="Z110" i="1" s="1"/>
  <c r="W110" i="1"/>
  <c r="X110" i="1"/>
  <c r="X226" i="1"/>
  <c r="W168" i="1"/>
  <c r="Y168" i="1"/>
  <c r="Z168" i="1" s="1"/>
  <c r="X168" i="1"/>
  <c r="Q83" i="1"/>
  <c r="R83" i="1"/>
  <c r="S83" i="1"/>
  <c r="T83" i="1" s="1"/>
  <c r="W82" i="1"/>
  <c r="Y82" i="1"/>
  <c r="Z82" i="1" s="1"/>
  <c r="X82" i="1"/>
  <c r="X256" i="1"/>
  <c r="W256" i="1"/>
  <c r="Y256" i="1"/>
  <c r="Z256" i="1" s="1"/>
  <c r="Y197" i="1"/>
  <c r="Z197" i="1" s="1"/>
  <c r="W197" i="1"/>
  <c r="X197" i="1"/>
  <c r="AB53" i="1"/>
  <c r="S24" i="1"/>
  <c r="T24" i="1" s="1"/>
  <c r="Q24" i="1"/>
  <c r="R24" i="1"/>
  <c r="Q198" i="1"/>
  <c r="S198" i="1"/>
  <c r="T198" i="1" s="1"/>
  <c r="R198" i="1"/>
  <c r="S257" i="1"/>
  <c r="T257" i="1" s="1"/>
  <c r="R257" i="1"/>
  <c r="Q257" i="1"/>
  <c r="Y23" i="1"/>
  <c r="Z23" i="1" s="1"/>
  <c r="W23" i="1"/>
  <c r="X23" i="1"/>
  <c r="S169" i="1"/>
  <c r="T169" i="1" s="1"/>
  <c r="R169" i="1"/>
  <c r="Q169" i="1"/>
  <c r="S227" i="1"/>
  <c r="T227" i="1" s="1"/>
  <c r="AB256" i="1"/>
  <c r="Q227" i="1"/>
  <c r="R227" i="1"/>
  <c r="Y53" i="1"/>
  <c r="Z53" i="1" s="1"/>
  <c r="X53" i="1"/>
  <c r="W53" i="1"/>
  <c r="S53" i="1"/>
  <c r="T53" i="1" s="1"/>
  <c r="R53" i="1"/>
  <c r="Q53" i="1"/>
  <c r="K257" i="1"/>
  <c r="M257" i="1"/>
  <c r="N257" i="1" s="1"/>
  <c r="L257" i="1"/>
  <c r="K227" i="1"/>
  <c r="M227" i="1"/>
  <c r="N227" i="1" s="1"/>
  <c r="L227" i="1"/>
  <c r="M198" i="1"/>
  <c r="N198" i="1" s="1"/>
  <c r="L198" i="1"/>
  <c r="K198" i="1"/>
  <c r="M169" i="1"/>
  <c r="N169" i="1" s="1"/>
  <c r="L169" i="1"/>
  <c r="K169" i="1"/>
  <c r="M141" i="1"/>
  <c r="N141" i="1" s="1"/>
  <c r="K141" i="1"/>
  <c r="L141" i="1"/>
  <c r="M111" i="1"/>
  <c r="N111" i="1" s="1"/>
  <c r="L111" i="1"/>
  <c r="K111" i="1"/>
  <c r="M83" i="1"/>
  <c r="N83" i="1" s="1"/>
  <c r="L83" i="1"/>
  <c r="K83" i="1"/>
  <c r="M53" i="1"/>
  <c r="N53" i="1" s="1"/>
  <c r="L53" i="1"/>
  <c r="K53" i="1"/>
  <c r="M24" i="1"/>
  <c r="N24" i="1" s="1"/>
  <c r="L24" i="1"/>
  <c r="K24" i="1"/>
  <c r="AB227" i="1" l="1"/>
  <c r="AB198" i="1"/>
  <c r="AB169" i="1"/>
  <c r="AB111" i="1"/>
  <c r="AB83" i="1"/>
  <c r="Y110" i="3"/>
  <c r="Z110" i="3" s="1"/>
  <c r="X110" i="3"/>
  <c r="W110" i="3"/>
  <c r="L83" i="3"/>
  <c r="K83" i="3"/>
  <c r="M83" i="3"/>
  <c r="N83" i="3" s="1"/>
  <c r="X52" i="3"/>
  <c r="W52" i="3"/>
  <c r="Y52" i="3"/>
  <c r="Z52" i="3" s="1"/>
  <c r="Y139" i="3"/>
  <c r="Z139" i="3" s="1"/>
  <c r="X139" i="3"/>
  <c r="W139" i="3"/>
  <c r="M199" i="3"/>
  <c r="N199" i="3" s="1"/>
  <c r="L199" i="3"/>
  <c r="K199" i="3"/>
  <c r="S226" i="3"/>
  <c r="T226" i="3" s="1"/>
  <c r="R226" i="3"/>
  <c r="Q226" i="3"/>
  <c r="M227" i="3"/>
  <c r="N227" i="3" s="1"/>
  <c r="L227" i="3"/>
  <c r="K227" i="3"/>
  <c r="Q169" i="3"/>
  <c r="S169" i="3"/>
  <c r="T169" i="3" s="1"/>
  <c r="R169" i="3"/>
  <c r="Q198" i="3"/>
  <c r="S198" i="3"/>
  <c r="T198" i="3" s="1"/>
  <c r="R198" i="3"/>
  <c r="W23" i="3"/>
  <c r="Y23" i="3"/>
  <c r="Z23" i="3" s="1"/>
  <c r="X23" i="3"/>
  <c r="Q140" i="3"/>
  <c r="S140" i="3"/>
  <c r="T140" i="3" s="1"/>
  <c r="R140" i="3"/>
  <c r="Y225" i="3"/>
  <c r="Z225" i="3" s="1"/>
  <c r="X225" i="3"/>
  <c r="W225" i="3"/>
  <c r="Q53" i="3"/>
  <c r="S53" i="3"/>
  <c r="T53" i="3" s="1"/>
  <c r="R53" i="3"/>
  <c r="R111" i="3"/>
  <c r="Q111" i="3"/>
  <c r="S111" i="3"/>
  <c r="T111" i="3" s="1"/>
  <c r="M54" i="3"/>
  <c r="N54" i="3" s="1"/>
  <c r="L54" i="3"/>
  <c r="K54" i="3"/>
  <c r="M170" i="3"/>
  <c r="N170" i="3" s="1"/>
  <c r="L170" i="3"/>
  <c r="K170" i="3"/>
  <c r="L112" i="3"/>
  <c r="K112" i="3"/>
  <c r="M112" i="3"/>
  <c r="N112" i="3" s="1"/>
  <c r="R82" i="3"/>
  <c r="Q82" i="3"/>
  <c r="S82" i="3"/>
  <c r="T82" i="3" s="1"/>
  <c r="L141" i="3"/>
  <c r="M141" i="3"/>
  <c r="N141" i="3" s="1"/>
  <c r="K141" i="3"/>
  <c r="S24" i="3"/>
  <c r="T24" i="3" s="1"/>
  <c r="R24" i="3"/>
  <c r="Q24" i="3"/>
  <c r="S255" i="3"/>
  <c r="T255" i="3" s="1"/>
  <c r="R255" i="3"/>
  <c r="Q255" i="3"/>
  <c r="M25" i="3"/>
  <c r="N25" i="3" s="1"/>
  <c r="L25" i="3"/>
  <c r="K25" i="3"/>
  <c r="Y254" i="3"/>
  <c r="Z254" i="3" s="1"/>
  <c r="X254" i="3"/>
  <c r="W254" i="3"/>
  <c r="M256" i="3"/>
  <c r="N256" i="3" s="1"/>
  <c r="L256" i="3"/>
  <c r="K256" i="3"/>
  <c r="Y197" i="3"/>
  <c r="Z197" i="3" s="1"/>
  <c r="W197" i="3"/>
  <c r="X197" i="3"/>
  <c r="Y81" i="3"/>
  <c r="Z81" i="3" s="1"/>
  <c r="X81" i="3"/>
  <c r="W81" i="3"/>
  <c r="Y168" i="3"/>
  <c r="Z168" i="3" s="1"/>
  <c r="W168" i="3"/>
  <c r="X168" i="3"/>
  <c r="AB54" i="1"/>
  <c r="S25" i="1"/>
  <c r="T25" i="1" s="1"/>
  <c r="R25" i="1"/>
  <c r="Q142" i="1"/>
  <c r="R142" i="1"/>
  <c r="S142" i="1"/>
  <c r="T142" i="1" s="1"/>
  <c r="AB228" i="1"/>
  <c r="R199" i="1"/>
  <c r="S199" i="1"/>
  <c r="T199" i="1" s="1"/>
  <c r="Y169" i="1"/>
  <c r="Z169" i="1" s="1"/>
  <c r="X169" i="1"/>
  <c r="W169" i="1"/>
  <c r="Y83" i="1"/>
  <c r="Z83" i="1" s="1"/>
  <c r="X83" i="1"/>
  <c r="W83" i="1"/>
  <c r="S84" i="1"/>
  <c r="T84" i="1" s="1"/>
  <c r="R84" i="1"/>
  <c r="Q84" i="1"/>
  <c r="S258" i="1"/>
  <c r="T258" i="1" s="1"/>
  <c r="R258" i="1"/>
  <c r="Q258" i="1"/>
  <c r="Q199" i="1"/>
  <c r="Y257" i="1"/>
  <c r="Z257" i="1" s="1"/>
  <c r="W257" i="1"/>
  <c r="X257" i="1"/>
  <c r="Y24" i="1"/>
  <c r="Z24" i="1" s="1"/>
  <c r="X24" i="1"/>
  <c r="W24" i="1"/>
  <c r="Q170" i="1"/>
  <c r="R170" i="1"/>
  <c r="S170" i="1"/>
  <c r="T170" i="1" s="1"/>
  <c r="Q228" i="1"/>
  <c r="AB257" i="1"/>
  <c r="S228" i="1"/>
  <c r="T228" i="1" s="1"/>
  <c r="R228" i="1"/>
  <c r="Y198" i="1"/>
  <c r="Z198" i="1" s="1"/>
  <c r="X198" i="1"/>
  <c r="W198" i="1"/>
  <c r="Q25" i="1"/>
  <c r="Y141" i="1"/>
  <c r="Z141" i="1" s="1"/>
  <c r="W141" i="1"/>
  <c r="X141" i="1"/>
  <c r="S112" i="1"/>
  <c r="T112" i="1" s="1"/>
  <c r="Q112" i="1"/>
  <c r="AB141" i="1"/>
  <c r="R112" i="1"/>
  <c r="Y227" i="1"/>
  <c r="Z227" i="1" s="1"/>
  <c r="X227" i="1"/>
  <c r="W227" i="1"/>
  <c r="X111" i="1"/>
  <c r="Y111" i="1"/>
  <c r="Z111" i="1" s="1"/>
  <c r="W111" i="1"/>
  <c r="Y54" i="1"/>
  <c r="Z54" i="1" s="1"/>
  <c r="W54" i="1"/>
  <c r="X54" i="1"/>
  <c r="R54" i="1"/>
  <c r="Q54" i="1"/>
  <c r="S54" i="1"/>
  <c r="T54" i="1" s="1"/>
  <c r="M258" i="1"/>
  <c r="N258" i="1" s="1"/>
  <c r="L258" i="1"/>
  <c r="K258" i="1"/>
  <c r="M228" i="1"/>
  <c r="N228" i="1" s="1"/>
  <c r="L228" i="1"/>
  <c r="K228" i="1"/>
  <c r="L199" i="1"/>
  <c r="M199" i="1"/>
  <c r="N199" i="1" s="1"/>
  <c r="K199" i="1"/>
  <c r="L170" i="1"/>
  <c r="K170" i="1"/>
  <c r="M170" i="1"/>
  <c r="N170" i="1" s="1"/>
  <c r="M142" i="1"/>
  <c r="N142" i="1" s="1"/>
  <c r="L142" i="1"/>
  <c r="K142" i="1"/>
  <c r="L112" i="1"/>
  <c r="K112" i="1"/>
  <c r="M112" i="1"/>
  <c r="N112" i="1" s="1"/>
  <c r="L84" i="1"/>
  <c r="K84" i="1"/>
  <c r="M84" i="1"/>
  <c r="N84" i="1" s="1"/>
  <c r="L54" i="1"/>
  <c r="M54" i="1"/>
  <c r="N54" i="1" s="1"/>
  <c r="K54" i="1"/>
  <c r="M25" i="1"/>
  <c r="N25" i="1" s="1"/>
  <c r="L25" i="1"/>
  <c r="K25" i="1"/>
  <c r="AB199" i="1" l="1"/>
  <c r="AB170" i="1"/>
  <c r="AB112" i="1"/>
  <c r="AB84" i="1"/>
  <c r="S112" i="3"/>
  <c r="T112" i="3" s="1"/>
  <c r="R112" i="3"/>
  <c r="Q112" i="3"/>
  <c r="R25" i="3"/>
  <c r="Q25" i="3"/>
  <c r="S25" i="3"/>
  <c r="T25" i="3" s="1"/>
  <c r="X111" i="3"/>
  <c r="W111" i="3"/>
  <c r="Y111" i="3"/>
  <c r="Z111" i="3" s="1"/>
  <c r="R199" i="3"/>
  <c r="Q199" i="3"/>
  <c r="S199" i="3"/>
  <c r="T199" i="3" s="1"/>
  <c r="S256" i="3"/>
  <c r="T256" i="3" s="1"/>
  <c r="Q256" i="3"/>
  <c r="R256" i="3"/>
  <c r="Y255" i="3"/>
  <c r="Z255" i="3" s="1"/>
  <c r="X255" i="3"/>
  <c r="W255" i="3"/>
  <c r="S83" i="3"/>
  <c r="T83" i="3" s="1"/>
  <c r="R83" i="3"/>
  <c r="Q83" i="3"/>
  <c r="Y24" i="3"/>
  <c r="Z24" i="3" s="1"/>
  <c r="X24" i="3"/>
  <c r="W24" i="3"/>
  <c r="R170" i="3"/>
  <c r="Q170" i="3"/>
  <c r="S170" i="3"/>
  <c r="T170" i="3" s="1"/>
  <c r="Y169" i="3"/>
  <c r="Z169" i="3" s="1"/>
  <c r="X169" i="3"/>
  <c r="W169" i="3"/>
  <c r="Y226" i="3"/>
  <c r="Z226" i="3" s="1"/>
  <c r="X226" i="3"/>
  <c r="W226" i="3"/>
  <c r="K257" i="3"/>
  <c r="M257" i="3"/>
  <c r="N257" i="3" s="1"/>
  <c r="L257" i="3"/>
  <c r="S54" i="3"/>
  <c r="T54" i="3" s="1"/>
  <c r="R54" i="3"/>
  <c r="Q54" i="3"/>
  <c r="Y53" i="3"/>
  <c r="Z53" i="3" s="1"/>
  <c r="X53" i="3"/>
  <c r="W53" i="3"/>
  <c r="X140" i="3"/>
  <c r="Y140" i="3"/>
  <c r="Z140" i="3" s="1"/>
  <c r="W140" i="3"/>
  <c r="M84" i="3"/>
  <c r="N84" i="3" s="1"/>
  <c r="L84" i="3"/>
  <c r="K84" i="3"/>
  <c r="S227" i="3"/>
  <c r="T227" i="3" s="1"/>
  <c r="Q227" i="3"/>
  <c r="R227" i="3"/>
  <c r="L142" i="3"/>
  <c r="M142" i="3"/>
  <c r="N142" i="3" s="1"/>
  <c r="K142" i="3"/>
  <c r="M113" i="3"/>
  <c r="N113" i="3" s="1"/>
  <c r="L113" i="3"/>
  <c r="K113" i="3"/>
  <c r="Y198" i="3"/>
  <c r="Z198" i="3" s="1"/>
  <c r="X198" i="3"/>
  <c r="W198" i="3"/>
  <c r="K228" i="3"/>
  <c r="M228" i="3"/>
  <c r="N228" i="3" s="1"/>
  <c r="L228" i="3"/>
  <c r="L200" i="3"/>
  <c r="K200" i="3"/>
  <c r="M200" i="3"/>
  <c r="N200" i="3" s="1"/>
  <c r="X82" i="3"/>
  <c r="W82" i="3"/>
  <c r="Y82" i="3"/>
  <c r="Z82" i="3" s="1"/>
  <c r="L55" i="3"/>
  <c r="M55" i="3"/>
  <c r="N55" i="3" s="1"/>
  <c r="K55" i="3"/>
  <c r="M26" i="3"/>
  <c r="N26" i="3" s="1"/>
  <c r="L26" i="3"/>
  <c r="K26" i="3"/>
  <c r="Q141" i="3"/>
  <c r="S141" i="3"/>
  <c r="T141" i="3" s="1"/>
  <c r="R141" i="3"/>
  <c r="L171" i="3"/>
  <c r="K171" i="3"/>
  <c r="M171" i="3"/>
  <c r="N171" i="3" s="1"/>
  <c r="W142" i="1"/>
  <c r="X142" i="1"/>
  <c r="Y142" i="1"/>
  <c r="Z142" i="1" s="1"/>
  <c r="X84" i="1"/>
  <c r="W84" i="1"/>
  <c r="Y84" i="1"/>
  <c r="Z84" i="1" s="1"/>
  <c r="S259" i="1"/>
  <c r="T259" i="1" s="1"/>
  <c r="Q259" i="1"/>
  <c r="R259" i="1"/>
  <c r="R85" i="1"/>
  <c r="S85" i="1"/>
  <c r="T85" i="1" s="1"/>
  <c r="Q85" i="1"/>
  <c r="Q200" i="1"/>
  <c r="R200" i="1"/>
  <c r="S200" i="1"/>
  <c r="T200" i="1" s="1"/>
  <c r="Y112" i="1"/>
  <c r="Z112" i="1" s="1"/>
  <c r="X112" i="1"/>
  <c r="W112" i="1"/>
  <c r="Q26" i="1"/>
  <c r="S26" i="1"/>
  <c r="T26" i="1" s="1"/>
  <c r="AB55" i="1"/>
  <c r="R26" i="1"/>
  <c r="Y228" i="1"/>
  <c r="Z228" i="1" s="1"/>
  <c r="X228" i="1"/>
  <c r="W228" i="1"/>
  <c r="Y258" i="1"/>
  <c r="Z258" i="1" s="1"/>
  <c r="X258" i="1"/>
  <c r="W258" i="1"/>
  <c r="S171" i="1"/>
  <c r="T171" i="1" s="1"/>
  <c r="R171" i="1"/>
  <c r="Q171" i="1"/>
  <c r="Y170" i="1"/>
  <c r="Z170" i="1" s="1"/>
  <c r="X170" i="1"/>
  <c r="W170" i="1"/>
  <c r="Y199" i="1"/>
  <c r="Z199" i="1" s="1"/>
  <c r="X199" i="1"/>
  <c r="W199" i="1"/>
  <c r="S143" i="1"/>
  <c r="T143" i="1" s="1"/>
  <c r="R143" i="1"/>
  <c r="Q143" i="1"/>
  <c r="W25" i="1"/>
  <c r="X25" i="1"/>
  <c r="Y25" i="1"/>
  <c r="Z25" i="1" s="1"/>
  <c r="AB142" i="1"/>
  <c r="R113" i="1"/>
  <c r="Q113" i="1"/>
  <c r="S113" i="1"/>
  <c r="T113" i="1" s="1"/>
  <c r="AB258" i="1"/>
  <c r="S229" i="1"/>
  <c r="T229" i="1" s="1"/>
  <c r="Q229" i="1"/>
  <c r="R229" i="1"/>
  <c r="Y55" i="1"/>
  <c r="Z55" i="1" s="1"/>
  <c r="X55" i="1"/>
  <c r="W55" i="1"/>
  <c r="S55" i="1"/>
  <c r="T55" i="1" s="1"/>
  <c r="R55" i="1"/>
  <c r="Q55" i="1"/>
  <c r="M259" i="1"/>
  <c r="N259" i="1" s="1"/>
  <c r="L259" i="1"/>
  <c r="K259" i="1"/>
  <c r="M229" i="1"/>
  <c r="N229" i="1" s="1"/>
  <c r="L229" i="1"/>
  <c r="K229" i="1"/>
  <c r="M200" i="1"/>
  <c r="N200" i="1" s="1"/>
  <c r="L200" i="1"/>
  <c r="K200" i="1"/>
  <c r="M171" i="1"/>
  <c r="N171" i="1" s="1"/>
  <c r="K171" i="1"/>
  <c r="L171" i="1"/>
  <c r="M143" i="1"/>
  <c r="N143" i="1" s="1"/>
  <c r="L143" i="1"/>
  <c r="K143" i="1"/>
  <c r="M113" i="1"/>
  <c r="N113" i="1" s="1"/>
  <c r="L113" i="1"/>
  <c r="K113" i="1"/>
  <c r="L85" i="1"/>
  <c r="M85" i="1"/>
  <c r="N85" i="1" s="1"/>
  <c r="K85" i="1"/>
  <c r="M55" i="1"/>
  <c r="N55" i="1" s="1"/>
  <c r="L55" i="1"/>
  <c r="K55" i="1"/>
  <c r="M26" i="1"/>
  <c r="N26" i="1" s="1"/>
  <c r="L26" i="1"/>
  <c r="K26" i="1"/>
  <c r="AB229" i="1" l="1"/>
  <c r="W171" i="1"/>
  <c r="AB200" i="1"/>
  <c r="AB171" i="1"/>
  <c r="AB113" i="1"/>
  <c r="AB85" i="1"/>
  <c r="M27" i="3"/>
  <c r="N27" i="3" s="1"/>
  <c r="L27" i="3"/>
  <c r="K27" i="3"/>
  <c r="M56" i="3"/>
  <c r="N56" i="3" s="1"/>
  <c r="L56" i="3"/>
  <c r="K56" i="3"/>
  <c r="S142" i="3"/>
  <c r="T142" i="3" s="1"/>
  <c r="R142" i="3"/>
  <c r="Q142" i="3"/>
  <c r="W227" i="3"/>
  <c r="Y227" i="3"/>
  <c r="Z227" i="3" s="1"/>
  <c r="X227" i="3"/>
  <c r="Q55" i="3"/>
  <c r="S55" i="3"/>
  <c r="T55" i="3" s="1"/>
  <c r="R55" i="3"/>
  <c r="X54" i="3"/>
  <c r="Y54" i="3"/>
  <c r="Z54" i="3" s="1"/>
  <c r="W54" i="3"/>
  <c r="S26" i="3"/>
  <c r="T26" i="3" s="1"/>
  <c r="Q26" i="3"/>
  <c r="R26" i="3"/>
  <c r="L229" i="3"/>
  <c r="K229" i="3"/>
  <c r="M229" i="3"/>
  <c r="N229" i="3" s="1"/>
  <c r="L143" i="3"/>
  <c r="M143" i="3"/>
  <c r="N143" i="3" s="1"/>
  <c r="K143" i="3"/>
  <c r="Y25" i="3"/>
  <c r="Z25" i="3" s="1"/>
  <c r="W25" i="3"/>
  <c r="X25" i="3"/>
  <c r="S113" i="3"/>
  <c r="T113" i="3" s="1"/>
  <c r="R113" i="3"/>
  <c r="Q113" i="3"/>
  <c r="M201" i="3"/>
  <c r="N201" i="3" s="1"/>
  <c r="L201" i="3"/>
  <c r="K201" i="3"/>
  <c r="X170" i="3"/>
  <c r="W170" i="3"/>
  <c r="Y170" i="3"/>
  <c r="Z170" i="3" s="1"/>
  <c r="M85" i="3"/>
  <c r="N85" i="3" s="1"/>
  <c r="K85" i="3"/>
  <c r="L85" i="3"/>
  <c r="X141" i="3"/>
  <c r="Y141" i="3"/>
  <c r="Z141" i="3" s="1"/>
  <c r="W141" i="3"/>
  <c r="S228" i="3"/>
  <c r="T228" i="3" s="1"/>
  <c r="R228" i="3"/>
  <c r="Q228" i="3"/>
  <c r="M114" i="3"/>
  <c r="N114" i="3" s="1"/>
  <c r="K114" i="3"/>
  <c r="L114" i="3"/>
  <c r="S84" i="3"/>
  <c r="T84" i="3" s="1"/>
  <c r="R84" i="3"/>
  <c r="Q84" i="3"/>
  <c r="S257" i="3"/>
  <c r="T257" i="3" s="1"/>
  <c r="R257" i="3"/>
  <c r="Q257" i="3"/>
  <c r="W256" i="3"/>
  <c r="Y256" i="3"/>
  <c r="Z256" i="3" s="1"/>
  <c r="X256" i="3"/>
  <c r="X199" i="3"/>
  <c r="W199" i="3"/>
  <c r="Y199" i="3"/>
  <c r="Z199" i="3" s="1"/>
  <c r="S200" i="3"/>
  <c r="T200" i="3" s="1"/>
  <c r="R200" i="3"/>
  <c r="Q200" i="3"/>
  <c r="S171" i="3"/>
  <c r="T171" i="3" s="1"/>
  <c r="R171" i="3"/>
  <c r="Q171" i="3"/>
  <c r="L258" i="3"/>
  <c r="K258" i="3"/>
  <c r="M258" i="3"/>
  <c r="N258" i="3" s="1"/>
  <c r="Y83" i="3"/>
  <c r="Z83" i="3" s="1"/>
  <c r="X83" i="3"/>
  <c r="W83" i="3"/>
  <c r="M172" i="3"/>
  <c r="N172" i="3" s="1"/>
  <c r="L172" i="3"/>
  <c r="K172" i="3"/>
  <c r="Y112" i="3"/>
  <c r="Z112" i="3" s="1"/>
  <c r="X112" i="3"/>
  <c r="W112" i="3"/>
  <c r="AB259" i="1"/>
  <c r="Q230" i="1"/>
  <c r="S230" i="1"/>
  <c r="T230" i="1" s="1"/>
  <c r="R230" i="1"/>
  <c r="S27" i="1"/>
  <c r="T27" i="1" s="1"/>
  <c r="AB56" i="1"/>
  <c r="R27" i="1"/>
  <c r="Q27" i="1"/>
  <c r="S201" i="1"/>
  <c r="T201" i="1" s="1"/>
  <c r="AB230" i="1"/>
  <c r="Q201" i="1"/>
  <c r="R201" i="1"/>
  <c r="X229" i="1"/>
  <c r="W229" i="1"/>
  <c r="Y229" i="1"/>
  <c r="Z229" i="1" s="1"/>
  <c r="S86" i="1"/>
  <c r="T86" i="1" s="1"/>
  <c r="R86" i="1"/>
  <c r="Q86" i="1"/>
  <c r="Q144" i="1"/>
  <c r="S144" i="1"/>
  <c r="T144" i="1" s="1"/>
  <c r="R144" i="1"/>
  <c r="S260" i="1"/>
  <c r="T260" i="1" s="1"/>
  <c r="R260" i="1"/>
  <c r="Q260" i="1"/>
  <c r="W200" i="1"/>
  <c r="Y200" i="1"/>
  <c r="Z200" i="1" s="1"/>
  <c r="X200" i="1"/>
  <c r="X26" i="1"/>
  <c r="Y26" i="1"/>
  <c r="Z26" i="1" s="1"/>
  <c r="W26" i="1"/>
  <c r="S114" i="1"/>
  <c r="T114" i="1" s="1"/>
  <c r="AB143" i="1"/>
  <c r="Q114" i="1"/>
  <c r="R114" i="1"/>
  <c r="Y143" i="1"/>
  <c r="Z143" i="1" s="1"/>
  <c r="X143" i="1"/>
  <c r="W143" i="1"/>
  <c r="R172" i="1"/>
  <c r="S172" i="1"/>
  <c r="T172" i="1" s="1"/>
  <c r="Q172" i="1"/>
  <c r="X113" i="1"/>
  <c r="W113" i="1"/>
  <c r="Y113" i="1"/>
  <c r="Z113" i="1" s="1"/>
  <c r="Y259" i="1"/>
  <c r="Z259" i="1" s="1"/>
  <c r="X259" i="1"/>
  <c r="W259" i="1"/>
  <c r="Y171" i="1"/>
  <c r="Z171" i="1" s="1"/>
  <c r="X171" i="1"/>
  <c r="W85" i="1"/>
  <c r="Y85" i="1"/>
  <c r="Z85" i="1" s="1"/>
  <c r="X85" i="1"/>
  <c r="Y56" i="1"/>
  <c r="Z56" i="1" s="1"/>
  <c r="X56" i="1"/>
  <c r="W56" i="1"/>
  <c r="S56" i="1"/>
  <c r="T56" i="1" s="1"/>
  <c r="R56" i="1"/>
  <c r="Q56" i="1"/>
  <c r="K260" i="1"/>
  <c r="M260" i="1"/>
  <c r="N260" i="1" s="1"/>
  <c r="L260" i="1"/>
  <c r="K230" i="1"/>
  <c r="L230" i="1"/>
  <c r="M230" i="1"/>
  <c r="N230" i="1" s="1"/>
  <c r="M201" i="1"/>
  <c r="N201" i="1" s="1"/>
  <c r="L201" i="1"/>
  <c r="K201" i="1"/>
  <c r="M172" i="1"/>
  <c r="N172" i="1" s="1"/>
  <c r="K172" i="1"/>
  <c r="L172" i="1"/>
  <c r="K144" i="1"/>
  <c r="M144" i="1"/>
  <c r="N144" i="1" s="1"/>
  <c r="L144" i="1"/>
  <c r="M114" i="1"/>
  <c r="N114" i="1" s="1"/>
  <c r="K114" i="1"/>
  <c r="L114" i="1"/>
  <c r="AB117" i="1"/>
  <c r="M86" i="1"/>
  <c r="N86" i="1" s="1"/>
  <c r="L86" i="1"/>
  <c r="K86" i="1"/>
  <c r="M56" i="1"/>
  <c r="N56" i="1" s="1"/>
  <c r="L56" i="1"/>
  <c r="K56" i="1"/>
  <c r="M27" i="1"/>
  <c r="N27" i="1" s="1"/>
  <c r="K27" i="1"/>
  <c r="L27" i="1"/>
  <c r="AB201" i="1" l="1"/>
  <c r="AB172" i="1"/>
  <c r="AB114" i="1"/>
  <c r="AB86" i="1"/>
  <c r="K146" i="1"/>
  <c r="L146" i="1"/>
  <c r="L262" i="1"/>
  <c r="K262" i="1"/>
  <c r="K88" i="1"/>
  <c r="AB118" i="1"/>
  <c r="L88" i="1"/>
  <c r="S261" i="1"/>
  <c r="T261" i="1" s="1"/>
  <c r="Y171" i="3"/>
  <c r="Z171" i="3" s="1"/>
  <c r="X171" i="3"/>
  <c r="W171" i="3"/>
  <c r="Y26" i="3"/>
  <c r="Z26" i="3" s="1"/>
  <c r="X26" i="3"/>
  <c r="W26" i="3"/>
  <c r="X257" i="3"/>
  <c r="W257" i="3"/>
  <c r="Y257" i="3"/>
  <c r="Z257" i="3" s="1"/>
  <c r="M115" i="3"/>
  <c r="N115" i="3" s="1"/>
  <c r="L115" i="3"/>
  <c r="K115" i="3"/>
  <c r="Q85" i="3"/>
  <c r="S85" i="3"/>
  <c r="T85" i="3" s="1"/>
  <c r="R85" i="3"/>
  <c r="M144" i="3"/>
  <c r="N144" i="3" s="1"/>
  <c r="K144" i="3"/>
  <c r="L144" i="3"/>
  <c r="Y55" i="3"/>
  <c r="Z55" i="3" s="1"/>
  <c r="X55" i="3"/>
  <c r="W55" i="3"/>
  <c r="X142" i="3"/>
  <c r="W142" i="3"/>
  <c r="Y142" i="3"/>
  <c r="Z142" i="3" s="1"/>
  <c r="M173" i="3"/>
  <c r="N173" i="3" s="1"/>
  <c r="K173" i="3"/>
  <c r="L173" i="3"/>
  <c r="S143" i="3"/>
  <c r="T143" i="3" s="1"/>
  <c r="Q143" i="3"/>
  <c r="R143" i="3"/>
  <c r="S56" i="3"/>
  <c r="T56" i="3" s="1"/>
  <c r="R56" i="3"/>
  <c r="Q56" i="3"/>
  <c r="K28" i="3"/>
  <c r="L28" i="3"/>
  <c r="M28" i="3"/>
  <c r="N28" i="3" s="1"/>
  <c r="Y200" i="3"/>
  <c r="Z200" i="3" s="1"/>
  <c r="X200" i="3"/>
  <c r="W200" i="3"/>
  <c r="S27" i="3"/>
  <c r="T27" i="3" s="1"/>
  <c r="R27" i="3"/>
  <c r="Q27" i="3"/>
  <c r="M202" i="3"/>
  <c r="N202" i="3" s="1"/>
  <c r="K202" i="3"/>
  <c r="L202" i="3"/>
  <c r="S172" i="3"/>
  <c r="T172" i="3" s="1"/>
  <c r="R172" i="3"/>
  <c r="Q172" i="3"/>
  <c r="R258" i="3"/>
  <c r="Q258" i="3"/>
  <c r="S258" i="3"/>
  <c r="T258" i="3" s="1"/>
  <c r="Y84" i="3"/>
  <c r="Z84" i="3" s="1"/>
  <c r="W84" i="3"/>
  <c r="X84" i="3"/>
  <c r="Q114" i="3"/>
  <c r="S114" i="3"/>
  <c r="T114" i="3" s="1"/>
  <c r="R114" i="3"/>
  <c r="S201" i="3"/>
  <c r="T201" i="3" s="1"/>
  <c r="R201" i="3"/>
  <c r="Q201" i="3"/>
  <c r="L57" i="3"/>
  <c r="K57" i="3"/>
  <c r="M57" i="3"/>
  <c r="N57" i="3" s="1"/>
  <c r="R229" i="3"/>
  <c r="Q229" i="3"/>
  <c r="S229" i="3"/>
  <c r="T229" i="3" s="1"/>
  <c r="M259" i="3"/>
  <c r="N259" i="3" s="1"/>
  <c r="L259" i="3"/>
  <c r="K259" i="3"/>
  <c r="X228" i="3"/>
  <c r="W228" i="3"/>
  <c r="Y228" i="3"/>
  <c r="Z228" i="3" s="1"/>
  <c r="M86" i="3"/>
  <c r="N86" i="3" s="1"/>
  <c r="L86" i="3"/>
  <c r="K86" i="3"/>
  <c r="Y113" i="3"/>
  <c r="Z113" i="3" s="1"/>
  <c r="W113" i="3"/>
  <c r="X113" i="3"/>
  <c r="M230" i="3"/>
  <c r="N230" i="3" s="1"/>
  <c r="L230" i="3"/>
  <c r="K230" i="3"/>
  <c r="Q87" i="1"/>
  <c r="S231" i="1"/>
  <c r="T231" i="1" s="1"/>
  <c r="AB260" i="1"/>
  <c r="R231" i="1"/>
  <c r="Q231" i="1"/>
  <c r="Q115" i="1"/>
  <c r="S115" i="1"/>
  <c r="T115" i="1" s="1"/>
  <c r="R115" i="1"/>
  <c r="AB144" i="1"/>
  <c r="S173" i="1"/>
  <c r="T173" i="1" s="1"/>
  <c r="R173" i="1"/>
  <c r="Q173" i="1"/>
  <c r="X260" i="1"/>
  <c r="Y260" i="1"/>
  <c r="Z260" i="1" s="1"/>
  <c r="W260" i="1"/>
  <c r="X172" i="1"/>
  <c r="W172" i="1"/>
  <c r="Y172" i="1"/>
  <c r="Z172" i="1" s="1"/>
  <c r="X86" i="1"/>
  <c r="W86" i="1"/>
  <c r="Y86" i="1"/>
  <c r="Z86" i="1" s="1"/>
  <c r="Y27" i="1"/>
  <c r="Z27" i="1" s="1"/>
  <c r="W27" i="1"/>
  <c r="X27" i="1"/>
  <c r="Y114" i="1"/>
  <c r="Z114" i="1" s="1"/>
  <c r="W114" i="1"/>
  <c r="X114" i="1"/>
  <c r="Y144" i="1"/>
  <c r="Z144" i="1" s="1"/>
  <c r="W144" i="1"/>
  <c r="X144" i="1"/>
  <c r="AB57" i="1"/>
  <c r="S28" i="1"/>
  <c r="T28" i="1" s="1"/>
  <c r="R28" i="1"/>
  <c r="Q28" i="1"/>
  <c r="Q202" i="1"/>
  <c r="S202" i="1"/>
  <c r="T202" i="1" s="1"/>
  <c r="R202" i="1"/>
  <c r="Y201" i="1"/>
  <c r="Z201" i="1" s="1"/>
  <c r="W201" i="1"/>
  <c r="X201" i="1"/>
  <c r="Y230" i="1"/>
  <c r="Z230" i="1" s="1"/>
  <c r="W230" i="1"/>
  <c r="X230" i="1"/>
  <c r="W57" i="1"/>
  <c r="Y57" i="1"/>
  <c r="Z57" i="1" s="1"/>
  <c r="X57" i="1"/>
  <c r="Q57" i="1"/>
  <c r="R57" i="1"/>
  <c r="S57" i="1"/>
  <c r="T57" i="1" s="1"/>
  <c r="M261" i="1"/>
  <c r="N261" i="1" s="1"/>
  <c r="L261" i="1"/>
  <c r="K261" i="1"/>
  <c r="K231" i="1"/>
  <c r="L231" i="1"/>
  <c r="M231" i="1"/>
  <c r="N231" i="1" s="1"/>
  <c r="K202" i="1"/>
  <c r="M202" i="1"/>
  <c r="N202" i="1" s="1"/>
  <c r="L202" i="1"/>
  <c r="K173" i="1"/>
  <c r="M173" i="1"/>
  <c r="N173" i="1" s="1"/>
  <c r="L173" i="1"/>
  <c r="M145" i="1"/>
  <c r="N145" i="1" s="1"/>
  <c r="L145" i="1"/>
  <c r="K145" i="1"/>
  <c r="K115" i="1"/>
  <c r="L115" i="1"/>
  <c r="M115" i="1"/>
  <c r="N115" i="1" s="1"/>
  <c r="M87" i="1"/>
  <c r="N87" i="1" s="1"/>
  <c r="L87" i="1"/>
  <c r="K87" i="1"/>
  <c r="K57" i="1"/>
  <c r="M57" i="1"/>
  <c r="N57" i="1" s="1"/>
  <c r="L57" i="1"/>
  <c r="K28" i="1"/>
  <c r="M28" i="1"/>
  <c r="N28" i="1" s="1"/>
  <c r="L28" i="1"/>
  <c r="AB231" i="1" l="1"/>
  <c r="AB202" i="1"/>
  <c r="AB173" i="1"/>
  <c r="AB115" i="1"/>
  <c r="S87" i="1"/>
  <c r="T87" i="1" s="1"/>
  <c r="R87" i="1"/>
  <c r="S59" i="1"/>
  <c r="AB88" i="1"/>
  <c r="K204" i="3"/>
  <c r="L204" i="3"/>
  <c r="K117" i="3"/>
  <c r="L117" i="3"/>
  <c r="L88" i="3"/>
  <c r="K88" i="3"/>
  <c r="K175" i="3"/>
  <c r="L175" i="3"/>
  <c r="K59" i="3"/>
  <c r="L59" i="3"/>
  <c r="L30" i="3"/>
  <c r="K30" i="3"/>
  <c r="L146" i="3"/>
  <c r="K146" i="3"/>
  <c r="Q261" i="1"/>
  <c r="Y261" i="1"/>
  <c r="Z261" i="1" s="1"/>
  <c r="R261" i="1"/>
  <c r="R145" i="1"/>
  <c r="Q145" i="1"/>
  <c r="K263" i="1"/>
  <c r="L263" i="1"/>
  <c r="K175" i="1"/>
  <c r="L175" i="1"/>
  <c r="R262" i="1"/>
  <c r="Q262" i="1"/>
  <c r="S262" i="1"/>
  <c r="T262" i="1" s="1"/>
  <c r="K117" i="1"/>
  <c r="L117" i="1"/>
  <c r="L147" i="1"/>
  <c r="K147" i="1"/>
  <c r="K204" i="1"/>
  <c r="L204" i="1"/>
  <c r="K30" i="1"/>
  <c r="L30" i="1"/>
  <c r="K233" i="1"/>
  <c r="L233" i="1"/>
  <c r="L89" i="1"/>
  <c r="K89" i="1"/>
  <c r="K59" i="1"/>
  <c r="L59" i="1"/>
  <c r="AB89" i="1"/>
  <c r="R88" i="1"/>
  <c r="S88" i="1"/>
  <c r="T88" i="1" s="1"/>
  <c r="Q88" i="1"/>
  <c r="R146" i="1"/>
  <c r="S146" i="1"/>
  <c r="T146" i="1" s="1"/>
  <c r="Q146" i="1"/>
  <c r="S145" i="1"/>
  <c r="T145" i="1" s="1"/>
  <c r="Y172" i="3"/>
  <c r="Z172" i="3" s="1"/>
  <c r="W172" i="3"/>
  <c r="X172" i="3"/>
  <c r="M29" i="3"/>
  <c r="N29" i="3" s="1"/>
  <c r="L29" i="3"/>
  <c r="K29" i="3"/>
  <c r="Q144" i="3"/>
  <c r="S144" i="3"/>
  <c r="T144" i="3" s="1"/>
  <c r="R144" i="3"/>
  <c r="R115" i="3"/>
  <c r="Q115" i="3"/>
  <c r="S115" i="3"/>
  <c r="T115" i="3" s="1"/>
  <c r="L87" i="3"/>
  <c r="K87" i="3"/>
  <c r="M87" i="3"/>
  <c r="N87" i="3" s="1"/>
  <c r="Y229" i="3"/>
  <c r="Z229" i="3" s="1"/>
  <c r="X229" i="3"/>
  <c r="W229" i="3"/>
  <c r="Q202" i="3"/>
  <c r="S202" i="3"/>
  <c r="T202" i="3" s="1"/>
  <c r="R202" i="3"/>
  <c r="L145" i="3"/>
  <c r="K145" i="3"/>
  <c r="M145" i="3"/>
  <c r="N145" i="3" s="1"/>
  <c r="Q57" i="3"/>
  <c r="S57" i="3"/>
  <c r="T57" i="3" s="1"/>
  <c r="R57" i="3"/>
  <c r="Y201" i="3"/>
  <c r="Z201" i="3" s="1"/>
  <c r="W201" i="3"/>
  <c r="X201" i="3"/>
  <c r="L116" i="3"/>
  <c r="K116" i="3"/>
  <c r="M116" i="3"/>
  <c r="N116" i="3" s="1"/>
  <c r="S28" i="3"/>
  <c r="T28" i="3" s="1"/>
  <c r="R28" i="3"/>
  <c r="Q28" i="3"/>
  <c r="M260" i="3"/>
  <c r="N260" i="3" s="1"/>
  <c r="L260" i="3"/>
  <c r="K260" i="3"/>
  <c r="Y258" i="3"/>
  <c r="Z258" i="3" s="1"/>
  <c r="X258" i="3"/>
  <c r="W258" i="3"/>
  <c r="Q173" i="3"/>
  <c r="S173" i="3"/>
  <c r="T173" i="3" s="1"/>
  <c r="R173" i="3"/>
  <c r="S259" i="3"/>
  <c r="T259" i="3" s="1"/>
  <c r="R259" i="3"/>
  <c r="Q259" i="3"/>
  <c r="S230" i="3"/>
  <c r="T230" i="3" s="1"/>
  <c r="R230" i="3"/>
  <c r="Q230" i="3"/>
  <c r="M174" i="3"/>
  <c r="N174" i="3" s="1"/>
  <c r="L174" i="3"/>
  <c r="K174" i="3"/>
  <c r="R86" i="3"/>
  <c r="Q86" i="3"/>
  <c r="S86" i="3"/>
  <c r="T86" i="3" s="1"/>
  <c r="M231" i="3"/>
  <c r="N231" i="3" s="1"/>
  <c r="L231" i="3"/>
  <c r="K231" i="3"/>
  <c r="L58" i="3"/>
  <c r="M58" i="3"/>
  <c r="N58" i="3" s="1"/>
  <c r="K58" i="3"/>
  <c r="Y114" i="3"/>
  <c r="Z114" i="3" s="1"/>
  <c r="X114" i="3"/>
  <c r="W114" i="3"/>
  <c r="M203" i="3"/>
  <c r="N203" i="3" s="1"/>
  <c r="L203" i="3"/>
  <c r="K203" i="3"/>
  <c r="W27" i="3"/>
  <c r="Y27" i="3"/>
  <c r="Z27" i="3" s="1"/>
  <c r="X27" i="3"/>
  <c r="X56" i="3"/>
  <c r="W56" i="3"/>
  <c r="Y56" i="3"/>
  <c r="Z56" i="3" s="1"/>
  <c r="Y143" i="3"/>
  <c r="Z143" i="3" s="1"/>
  <c r="W143" i="3"/>
  <c r="X143" i="3"/>
  <c r="Y85" i="3"/>
  <c r="Z85" i="3" s="1"/>
  <c r="X85" i="3"/>
  <c r="W85" i="3"/>
  <c r="Q29" i="1"/>
  <c r="Q174" i="1"/>
  <c r="S232" i="1"/>
  <c r="T232" i="1" s="1"/>
  <c r="R116" i="1"/>
  <c r="Y173" i="1"/>
  <c r="Z173" i="1" s="1"/>
  <c r="W173" i="1"/>
  <c r="X173" i="1"/>
  <c r="W115" i="1"/>
  <c r="Y115" i="1"/>
  <c r="Z115" i="1" s="1"/>
  <c r="X115" i="1"/>
  <c r="W231" i="1"/>
  <c r="Y231" i="1"/>
  <c r="Z231" i="1" s="1"/>
  <c r="X231" i="1"/>
  <c r="Y202" i="1"/>
  <c r="Z202" i="1" s="1"/>
  <c r="X202" i="1"/>
  <c r="W202" i="1"/>
  <c r="Y28" i="1"/>
  <c r="Z28" i="1" s="1"/>
  <c r="X28" i="1"/>
  <c r="W28" i="1"/>
  <c r="Y145" i="1"/>
  <c r="Z145" i="1" s="1"/>
  <c r="X145" i="1"/>
  <c r="W145" i="1"/>
  <c r="M232" i="1"/>
  <c r="N232" i="1" s="1"/>
  <c r="L232" i="1"/>
  <c r="K232" i="1"/>
  <c r="M203" i="1"/>
  <c r="N203" i="1" s="1"/>
  <c r="L203" i="1"/>
  <c r="K203" i="1"/>
  <c r="M174" i="1"/>
  <c r="N174" i="1" s="1"/>
  <c r="L174" i="1"/>
  <c r="K174" i="1"/>
  <c r="M116" i="1"/>
  <c r="N116" i="1" s="1"/>
  <c r="L116" i="1"/>
  <c r="K116" i="1"/>
  <c r="M58" i="1"/>
  <c r="N58" i="1" s="1"/>
  <c r="L58" i="1"/>
  <c r="K58" i="1"/>
  <c r="M29" i="1"/>
  <c r="N29" i="1" s="1"/>
  <c r="L29" i="1"/>
  <c r="K29" i="1"/>
  <c r="W261" i="1" l="1"/>
  <c r="X261" i="1"/>
  <c r="X87" i="1"/>
  <c r="W87" i="1"/>
  <c r="Y87" i="1"/>
  <c r="Z87" i="1" s="1"/>
  <c r="AB119" i="1"/>
  <c r="AB60" i="1"/>
  <c r="AB59" i="1"/>
  <c r="S117" i="3"/>
  <c r="T117" i="3" s="1"/>
  <c r="Q117" i="3"/>
  <c r="R117" i="3"/>
  <c r="Q30" i="3"/>
  <c r="R30" i="3"/>
  <c r="S30" i="3"/>
  <c r="T30" i="3" s="1"/>
  <c r="K176" i="3"/>
  <c r="L176" i="3"/>
  <c r="S175" i="3"/>
  <c r="T175" i="3" s="1"/>
  <c r="R175" i="3"/>
  <c r="Q175" i="3"/>
  <c r="L31" i="3"/>
  <c r="K31" i="3"/>
  <c r="L118" i="3"/>
  <c r="K118" i="3"/>
  <c r="R204" i="3"/>
  <c r="S204" i="3"/>
  <c r="T204" i="3" s="1"/>
  <c r="Q204" i="3"/>
  <c r="Q146" i="3"/>
  <c r="R146" i="3"/>
  <c r="S146" i="3"/>
  <c r="T146" i="3" s="1"/>
  <c r="L60" i="3"/>
  <c r="K60" i="3"/>
  <c r="L205" i="3"/>
  <c r="K205" i="3"/>
  <c r="Q88" i="3"/>
  <c r="R88" i="3"/>
  <c r="S88" i="3"/>
  <c r="T88" i="3" s="1"/>
  <c r="L147" i="3"/>
  <c r="K147" i="3"/>
  <c r="S59" i="3"/>
  <c r="T59" i="3" s="1"/>
  <c r="Q59" i="3"/>
  <c r="R59" i="3"/>
  <c r="L89" i="3"/>
  <c r="K89" i="3"/>
  <c r="Y58" i="1"/>
  <c r="Z58" i="1" s="1"/>
  <c r="AB87" i="1"/>
  <c r="S116" i="1"/>
  <c r="T116" i="1" s="1"/>
  <c r="Q203" i="1"/>
  <c r="S203" i="1"/>
  <c r="T203" i="1" s="1"/>
  <c r="R203" i="1"/>
  <c r="Q232" i="1"/>
  <c r="Q233" i="1"/>
  <c r="S233" i="1"/>
  <c r="T233" i="1" s="1"/>
  <c r="R233" i="1"/>
  <c r="Q204" i="1"/>
  <c r="S204" i="1"/>
  <c r="T204" i="1" s="1"/>
  <c r="R204" i="1"/>
  <c r="R117" i="1"/>
  <c r="Q117" i="1"/>
  <c r="S117" i="1"/>
  <c r="T117" i="1" s="1"/>
  <c r="L118" i="1"/>
  <c r="K118" i="1"/>
  <c r="R174" i="1"/>
  <c r="L148" i="1"/>
  <c r="K148" i="1"/>
  <c r="R58" i="1"/>
  <c r="Q30" i="1"/>
  <c r="S30" i="1"/>
  <c r="T30" i="1" s="1"/>
  <c r="R30" i="1"/>
  <c r="Q147" i="1"/>
  <c r="S147" i="1"/>
  <c r="T147" i="1" s="1"/>
  <c r="R147" i="1"/>
  <c r="K60" i="1"/>
  <c r="L60" i="1"/>
  <c r="K205" i="1"/>
  <c r="L205" i="1"/>
  <c r="R59" i="1"/>
  <c r="T59" i="1"/>
  <c r="Q59" i="1"/>
  <c r="K90" i="1"/>
  <c r="L90" i="1"/>
  <c r="K31" i="1"/>
  <c r="L31" i="1"/>
  <c r="K264" i="1"/>
  <c r="L264" i="1"/>
  <c r="L176" i="1"/>
  <c r="K176" i="1"/>
  <c r="R175" i="1"/>
  <c r="Q175" i="1"/>
  <c r="S175" i="1"/>
  <c r="T175" i="1" s="1"/>
  <c r="W146" i="1"/>
  <c r="X146" i="1"/>
  <c r="Y146" i="1"/>
  <c r="Z146" i="1" s="1"/>
  <c r="K234" i="1"/>
  <c r="L234" i="1"/>
  <c r="W88" i="1"/>
  <c r="X88" i="1"/>
  <c r="Y88" i="1"/>
  <c r="Z88" i="1" s="1"/>
  <c r="R89" i="1"/>
  <c r="Q89" i="1"/>
  <c r="S89" i="1"/>
  <c r="T89" i="1" s="1"/>
  <c r="W262" i="1"/>
  <c r="Y262" i="1"/>
  <c r="Z262" i="1" s="1"/>
  <c r="X262" i="1"/>
  <c r="Q263" i="1"/>
  <c r="S263" i="1"/>
  <c r="T263" i="1" s="1"/>
  <c r="R263" i="1"/>
  <c r="S58" i="1"/>
  <c r="T58" i="1" s="1"/>
  <c r="X58" i="1"/>
  <c r="W58" i="1"/>
  <c r="Q58" i="1"/>
  <c r="R29" i="1"/>
  <c r="Q116" i="1"/>
  <c r="S29" i="1"/>
  <c r="T29" i="1" s="1"/>
  <c r="R232" i="1"/>
  <c r="Y29" i="1"/>
  <c r="Z29" i="1" s="1"/>
  <c r="K232" i="3"/>
  <c r="M232" i="3"/>
  <c r="N232" i="3" s="1"/>
  <c r="L232" i="3"/>
  <c r="X115" i="3"/>
  <c r="W115" i="3"/>
  <c r="Y115" i="3"/>
  <c r="Z115" i="3" s="1"/>
  <c r="S116" i="3"/>
  <c r="T116" i="3" s="1"/>
  <c r="R116" i="3"/>
  <c r="Q116" i="3"/>
  <c r="S87" i="3"/>
  <c r="T87" i="3" s="1"/>
  <c r="R87" i="3"/>
  <c r="Q87" i="3"/>
  <c r="S58" i="3"/>
  <c r="T58" i="3" s="1"/>
  <c r="R58" i="3"/>
  <c r="Q58" i="3"/>
  <c r="R29" i="3"/>
  <c r="Q29" i="3"/>
  <c r="S29" i="3"/>
  <c r="T29" i="3" s="1"/>
  <c r="X86" i="3"/>
  <c r="W86" i="3"/>
  <c r="Y86" i="3"/>
  <c r="Z86" i="3" s="1"/>
  <c r="R174" i="3"/>
  <c r="Q174" i="3"/>
  <c r="S174" i="3"/>
  <c r="T174" i="3" s="1"/>
  <c r="K261" i="3"/>
  <c r="M261" i="3"/>
  <c r="N261" i="3" s="1"/>
  <c r="L261" i="3"/>
  <c r="Y202" i="3"/>
  <c r="Z202" i="3" s="1"/>
  <c r="X202" i="3"/>
  <c r="W202" i="3"/>
  <c r="X144" i="3"/>
  <c r="W144" i="3"/>
  <c r="Y144" i="3"/>
  <c r="Z144" i="3" s="1"/>
  <c r="R203" i="3"/>
  <c r="Q203" i="3"/>
  <c r="S203" i="3"/>
  <c r="T203" i="3" s="1"/>
  <c r="Q145" i="3"/>
  <c r="S145" i="3"/>
  <c r="T145" i="3" s="1"/>
  <c r="R145" i="3"/>
  <c r="Y230" i="3"/>
  <c r="Z230" i="3" s="1"/>
  <c r="X230" i="3"/>
  <c r="W230" i="3"/>
  <c r="S231" i="3"/>
  <c r="T231" i="3" s="1"/>
  <c r="Q231" i="3"/>
  <c r="R231" i="3"/>
  <c r="X57" i="3"/>
  <c r="W57" i="3"/>
  <c r="Y57" i="3"/>
  <c r="Z57" i="3" s="1"/>
  <c r="Y259" i="3"/>
  <c r="Z259" i="3" s="1"/>
  <c r="X259" i="3"/>
  <c r="W259" i="3"/>
  <c r="Y173" i="3"/>
  <c r="Z173" i="3" s="1"/>
  <c r="X173" i="3"/>
  <c r="W173" i="3"/>
  <c r="S260" i="3"/>
  <c r="T260" i="3" s="1"/>
  <c r="Q260" i="3"/>
  <c r="R260" i="3"/>
  <c r="Y28" i="3"/>
  <c r="Z28" i="3" s="1"/>
  <c r="X28" i="3"/>
  <c r="W28" i="3"/>
  <c r="S174" i="1"/>
  <c r="T174" i="1" s="1"/>
  <c r="Y203" i="1"/>
  <c r="Z203" i="1" s="1"/>
  <c r="X203" i="1"/>
  <c r="W203" i="1"/>
  <c r="Y232" i="1" l="1"/>
  <c r="Z232" i="1" s="1"/>
  <c r="AB261" i="1"/>
  <c r="AB232" i="1"/>
  <c r="W174" i="1"/>
  <c r="AB203" i="1"/>
  <c r="AB174" i="1"/>
  <c r="X116" i="1"/>
  <c r="AB145" i="1"/>
  <c r="AB116" i="1"/>
  <c r="AB121" i="1"/>
  <c r="AB120" i="1"/>
  <c r="AB90" i="1"/>
  <c r="AB58" i="1"/>
  <c r="AB61" i="1"/>
  <c r="K90" i="3"/>
  <c r="L90" i="3"/>
  <c r="Q118" i="3"/>
  <c r="R118" i="3"/>
  <c r="S118" i="3"/>
  <c r="T118" i="3" s="1"/>
  <c r="L148" i="3"/>
  <c r="K148" i="3"/>
  <c r="X146" i="3"/>
  <c r="W146" i="3"/>
  <c r="Y146" i="3"/>
  <c r="Z146" i="3" s="1"/>
  <c r="S89" i="3"/>
  <c r="T89" i="3" s="1"/>
  <c r="Q89" i="3"/>
  <c r="R89" i="3"/>
  <c r="R147" i="3"/>
  <c r="Q147" i="3"/>
  <c r="S147" i="3"/>
  <c r="T147" i="3" s="1"/>
  <c r="Q205" i="3"/>
  <c r="S205" i="3"/>
  <c r="T205" i="3" s="1"/>
  <c r="R205" i="3"/>
  <c r="W175" i="3"/>
  <c r="X175" i="3"/>
  <c r="Y175" i="3"/>
  <c r="Z175" i="3" s="1"/>
  <c r="W30" i="3"/>
  <c r="X30" i="3"/>
  <c r="Y30" i="3"/>
  <c r="Z30" i="3" s="1"/>
  <c r="L119" i="3"/>
  <c r="K119" i="3"/>
  <c r="Y59" i="3"/>
  <c r="Z59" i="3" s="1"/>
  <c r="W59" i="3"/>
  <c r="X59" i="3"/>
  <c r="L61" i="3"/>
  <c r="K61" i="3"/>
  <c r="Y204" i="3"/>
  <c r="Z204" i="3" s="1"/>
  <c r="X204" i="3"/>
  <c r="W204" i="3"/>
  <c r="R176" i="3"/>
  <c r="Q176" i="3"/>
  <c r="S176" i="3"/>
  <c r="T176" i="3" s="1"/>
  <c r="L206" i="3"/>
  <c r="K206" i="3"/>
  <c r="L32" i="3"/>
  <c r="K32" i="3"/>
  <c r="W88" i="3"/>
  <c r="Y88" i="3"/>
  <c r="Z88" i="3" s="1"/>
  <c r="X88" i="3"/>
  <c r="Q60" i="3"/>
  <c r="R60" i="3"/>
  <c r="S60" i="3"/>
  <c r="T60" i="3" s="1"/>
  <c r="R31" i="3"/>
  <c r="Q31" i="3"/>
  <c r="S31" i="3"/>
  <c r="T31" i="3" s="1"/>
  <c r="L177" i="3"/>
  <c r="K177" i="3"/>
  <c r="W117" i="3"/>
  <c r="Y117" i="3"/>
  <c r="Z117" i="3" s="1"/>
  <c r="X117" i="3"/>
  <c r="W116" i="1"/>
  <c r="Y116" i="1"/>
  <c r="Z116" i="1" s="1"/>
  <c r="X174" i="1"/>
  <c r="W29" i="1"/>
  <c r="Y174" i="1"/>
  <c r="Z174" i="1" s="1"/>
  <c r="S118" i="1"/>
  <c r="T118" i="1" s="1"/>
  <c r="R118" i="1"/>
  <c r="Q118" i="1"/>
  <c r="X232" i="1"/>
  <c r="Q90" i="1"/>
  <c r="S90" i="1"/>
  <c r="T90" i="1" s="1"/>
  <c r="R90" i="1"/>
  <c r="Q31" i="1"/>
  <c r="R31" i="1"/>
  <c r="S31" i="1"/>
  <c r="T31" i="1" s="1"/>
  <c r="X233" i="1"/>
  <c r="W233" i="1"/>
  <c r="Y233" i="1"/>
  <c r="Z233" i="1" s="1"/>
  <c r="K235" i="1"/>
  <c r="L235" i="1"/>
  <c r="L61" i="1"/>
  <c r="K61" i="1"/>
  <c r="Y59" i="1"/>
  <c r="Z59" i="1" s="1"/>
  <c r="W59" i="1"/>
  <c r="X59" i="1"/>
  <c r="Y263" i="1"/>
  <c r="Z263" i="1" s="1"/>
  <c r="X263" i="1"/>
  <c r="W263" i="1"/>
  <c r="S234" i="1"/>
  <c r="T234" i="1" s="1"/>
  <c r="R234" i="1"/>
  <c r="Q234" i="1"/>
  <c r="L177" i="1"/>
  <c r="K177" i="1"/>
  <c r="W204" i="1"/>
  <c r="X204" i="1"/>
  <c r="Y204" i="1"/>
  <c r="Z204" i="1" s="1"/>
  <c r="W232" i="1"/>
  <c r="S176" i="1"/>
  <c r="T176" i="1" s="1"/>
  <c r="Q176" i="1"/>
  <c r="R176" i="1"/>
  <c r="S205" i="1"/>
  <c r="T205" i="1" s="1"/>
  <c r="R205" i="1"/>
  <c r="Q205" i="1"/>
  <c r="R148" i="1"/>
  <c r="Q148" i="1"/>
  <c r="S148" i="1"/>
  <c r="T148" i="1" s="1"/>
  <c r="L119" i="1"/>
  <c r="K119" i="1"/>
  <c r="R264" i="1"/>
  <c r="Q264" i="1"/>
  <c r="S264" i="1"/>
  <c r="T264" i="1" s="1"/>
  <c r="Q60" i="1"/>
  <c r="R60" i="1"/>
  <c r="S60" i="1"/>
  <c r="T60" i="1" s="1"/>
  <c r="Y89" i="1"/>
  <c r="Z89" i="1" s="1"/>
  <c r="X89" i="1"/>
  <c r="W89" i="1"/>
  <c r="L32" i="1"/>
  <c r="K32" i="1"/>
  <c r="W30" i="1"/>
  <c r="X30" i="1"/>
  <c r="Y30" i="1"/>
  <c r="Z30" i="1" s="1"/>
  <c r="L206" i="1"/>
  <c r="K206" i="1"/>
  <c r="W147" i="1"/>
  <c r="Y147" i="1"/>
  <c r="Z147" i="1" s="1"/>
  <c r="X147" i="1"/>
  <c r="W175" i="1"/>
  <c r="X175" i="1"/>
  <c r="Y175" i="1"/>
  <c r="Z175" i="1" s="1"/>
  <c r="W117" i="1"/>
  <c r="X117" i="1"/>
  <c r="Y117" i="1"/>
  <c r="Z117" i="1" s="1"/>
  <c r="X29" i="1"/>
  <c r="S232" i="3"/>
  <c r="T232" i="3" s="1"/>
  <c r="R232" i="3"/>
  <c r="Q232" i="3"/>
  <c r="S261" i="3"/>
  <c r="T261" i="3" s="1"/>
  <c r="R261" i="3"/>
  <c r="Q261" i="3"/>
  <c r="X174" i="3"/>
  <c r="W174" i="3"/>
  <c r="Y174" i="3"/>
  <c r="Z174" i="3" s="1"/>
  <c r="W231" i="3"/>
  <c r="Y231" i="3"/>
  <c r="Z231" i="3" s="1"/>
  <c r="X231" i="3"/>
  <c r="L233" i="3"/>
  <c r="K233" i="3"/>
  <c r="L262" i="3"/>
  <c r="K262" i="3"/>
  <c r="X145" i="3"/>
  <c r="Y145" i="3"/>
  <c r="Z145" i="3" s="1"/>
  <c r="W145" i="3"/>
  <c r="X203" i="3"/>
  <c r="W203" i="3"/>
  <c r="Y203" i="3"/>
  <c r="Z203" i="3" s="1"/>
  <c r="W29" i="3"/>
  <c r="Y29" i="3"/>
  <c r="Z29" i="3" s="1"/>
  <c r="X29" i="3"/>
  <c r="W260" i="3"/>
  <c r="Y260" i="3"/>
  <c r="Z260" i="3" s="1"/>
  <c r="X260" i="3"/>
  <c r="Y58" i="3"/>
  <c r="Z58" i="3" s="1"/>
  <c r="X58" i="3"/>
  <c r="W58" i="3"/>
  <c r="Y87" i="3"/>
  <c r="Z87" i="3" s="1"/>
  <c r="X87" i="3"/>
  <c r="W87" i="3"/>
  <c r="Y116" i="3"/>
  <c r="Z116" i="3" s="1"/>
  <c r="X116" i="3"/>
  <c r="W116" i="3"/>
  <c r="AB92" i="1" l="1"/>
  <c r="AB91" i="1"/>
  <c r="AB62" i="1"/>
  <c r="Y31" i="3"/>
  <c r="Z31" i="3" s="1"/>
  <c r="X31" i="3"/>
  <c r="W31" i="3"/>
  <c r="Y118" i="3"/>
  <c r="Z118" i="3" s="1"/>
  <c r="W118" i="3"/>
  <c r="X118" i="3"/>
  <c r="Y176" i="3"/>
  <c r="Z176" i="3" s="1"/>
  <c r="X176" i="3"/>
  <c r="W176" i="3"/>
  <c r="S61" i="3"/>
  <c r="T61" i="3" s="1"/>
  <c r="R61" i="3"/>
  <c r="Q61" i="3"/>
  <c r="S148" i="3"/>
  <c r="T148" i="3" s="1"/>
  <c r="R148" i="3"/>
  <c r="Q148" i="3"/>
  <c r="L264" i="3"/>
  <c r="K264" i="3"/>
  <c r="S206" i="3"/>
  <c r="T206" i="3" s="1"/>
  <c r="R206" i="3"/>
  <c r="Q206" i="3"/>
  <c r="R32" i="3"/>
  <c r="Q32" i="3"/>
  <c r="S32" i="3"/>
  <c r="T32" i="3" s="1"/>
  <c r="Y147" i="3"/>
  <c r="Z147" i="3" s="1"/>
  <c r="X147" i="3"/>
  <c r="W147" i="3"/>
  <c r="R119" i="3"/>
  <c r="Q119" i="3"/>
  <c r="S119" i="3"/>
  <c r="T119" i="3" s="1"/>
  <c r="Y60" i="3"/>
  <c r="Z60" i="3" s="1"/>
  <c r="X60" i="3"/>
  <c r="W60" i="3"/>
  <c r="L235" i="3"/>
  <c r="K235" i="3"/>
  <c r="S177" i="3"/>
  <c r="T177" i="3" s="1"/>
  <c r="R177" i="3"/>
  <c r="Q177" i="3"/>
  <c r="X205" i="3"/>
  <c r="Y205" i="3"/>
  <c r="Z205" i="3" s="1"/>
  <c r="W205" i="3"/>
  <c r="X89" i="3"/>
  <c r="W89" i="3"/>
  <c r="Y89" i="3"/>
  <c r="Z89" i="3" s="1"/>
  <c r="R90" i="3"/>
  <c r="S90" i="3"/>
  <c r="T90" i="3" s="1"/>
  <c r="Q90" i="3"/>
  <c r="X205" i="1"/>
  <c r="Y205" i="1"/>
  <c r="Z205" i="1" s="1"/>
  <c r="W205" i="1"/>
  <c r="S235" i="1"/>
  <c r="T235" i="1" s="1"/>
  <c r="R235" i="1"/>
  <c r="Q235" i="1"/>
  <c r="W31" i="1"/>
  <c r="Y31" i="1"/>
  <c r="Z31" i="1" s="1"/>
  <c r="X31" i="1"/>
  <c r="R265" i="1"/>
  <c r="Q265" i="1"/>
  <c r="X148" i="1"/>
  <c r="Y148" i="1"/>
  <c r="Z148" i="1" s="1"/>
  <c r="W148" i="1"/>
  <c r="X90" i="1"/>
  <c r="W90" i="1"/>
  <c r="Y90" i="1"/>
  <c r="Z90" i="1" s="1"/>
  <c r="R119" i="1"/>
  <c r="S119" i="1"/>
  <c r="T119" i="1" s="1"/>
  <c r="Q119" i="1"/>
  <c r="Y234" i="1"/>
  <c r="Z234" i="1" s="1"/>
  <c r="X234" i="1"/>
  <c r="W234" i="1"/>
  <c r="S177" i="1"/>
  <c r="T177" i="1" s="1"/>
  <c r="Q177" i="1"/>
  <c r="R177" i="1"/>
  <c r="Q149" i="1"/>
  <c r="R149" i="1"/>
  <c r="Y60" i="1"/>
  <c r="Z60" i="1" s="1"/>
  <c r="X60" i="1"/>
  <c r="W60" i="1"/>
  <c r="Y264" i="1"/>
  <c r="Z264" i="1" s="1"/>
  <c r="W264" i="1"/>
  <c r="X264" i="1"/>
  <c r="S206" i="1"/>
  <c r="T206" i="1" s="1"/>
  <c r="Q206" i="1"/>
  <c r="R206" i="1"/>
  <c r="Y118" i="1"/>
  <c r="Z118" i="1" s="1"/>
  <c r="W118" i="1"/>
  <c r="X118" i="1"/>
  <c r="S32" i="1"/>
  <c r="T32" i="1" s="1"/>
  <c r="R32" i="1"/>
  <c r="Q32" i="1"/>
  <c r="S61" i="1"/>
  <c r="T61" i="1" s="1"/>
  <c r="R61" i="1"/>
  <c r="Q61" i="1"/>
  <c r="Y176" i="1"/>
  <c r="Z176" i="1" s="1"/>
  <c r="X176" i="1"/>
  <c r="W176" i="1"/>
  <c r="R91" i="1"/>
  <c r="Q91" i="1"/>
  <c r="R262" i="3"/>
  <c r="Q262" i="3"/>
  <c r="S262" i="3"/>
  <c r="T262" i="3" s="1"/>
  <c r="L263" i="3"/>
  <c r="K263" i="3"/>
  <c r="X261" i="3"/>
  <c r="W261" i="3"/>
  <c r="Y261" i="3"/>
  <c r="Z261" i="3" s="1"/>
  <c r="X232" i="3"/>
  <c r="W232" i="3"/>
  <c r="Y232" i="3"/>
  <c r="Z232" i="3" s="1"/>
  <c r="R233" i="3"/>
  <c r="Q233" i="3"/>
  <c r="S233" i="3"/>
  <c r="T233" i="3" s="1"/>
  <c r="L234" i="3"/>
  <c r="K234" i="3"/>
  <c r="AB63" i="1" l="1"/>
  <c r="X177" i="3"/>
  <c r="Y177" i="3"/>
  <c r="Z177" i="3" s="1"/>
  <c r="W177" i="3"/>
  <c r="Y119" i="3"/>
  <c r="Z119" i="3" s="1"/>
  <c r="W119" i="3"/>
  <c r="X119" i="3"/>
  <c r="R207" i="3"/>
  <c r="Q207" i="3"/>
  <c r="S235" i="3"/>
  <c r="T235" i="3" s="1"/>
  <c r="Q91" i="3"/>
  <c r="R91" i="3"/>
  <c r="S264" i="3"/>
  <c r="T264" i="3" s="1"/>
  <c r="R33" i="3"/>
  <c r="Q33" i="3"/>
  <c r="R120" i="3"/>
  <c r="Q120" i="3"/>
  <c r="Y32" i="3"/>
  <c r="Z32" i="3" s="1"/>
  <c r="X32" i="3"/>
  <c r="W32" i="3"/>
  <c r="R62" i="3"/>
  <c r="Q62" i="3"/>
  <c r="Y90" i="3"/>
  <c r="Z90" i="3" s="1"/>
  <c r="W90" i="3"/>
  <c r="X90" i="3"/>
  <c r="Y206" i="3"/>
  <c r="Z206" i="3" s="1"/>
  <c r="X206" i="3"/>
  <c r="W206" i="3"/>
  <c r="R149" i="3"/>
  <c r="Q149" i="3"/>
  <c r="Y61" i="3"/>
  <c r="Z61" i="3" s="1"/>
  <c r="X61" i="3"/>
  <c r="W61" i="3"/>
  <c r="R178" i="3"/>
  <c r="Q178" i="3"/>
  <c r="W148" i="3"/>
  <c r="X148" i="3"/>
  <c r="Y148" i="3"/>
  <c r="Z148" i="3" s="1"/>
  <c r="R178" i="1"/>
  <c r="Q178" i="1"/>
  <c r="X235" i="1"/>
  <c r="Y235" i="1"/>
  <c r="Z235" i="1" s="1"/>
  <c r="W235" i="1"/>
  <c r="Y32" i="1"/>
  <c r="Z32" i="1" s="1"/>
  <c r="X32" i="1"/>
  <c r="W32" i="1"/>
  <c r="X119" i="1"/>
  <c r="Y119" i="1"/>
  <c r="Z119" i="1" s="1"/>
  <c r="W119" i="1"/>
  <c r="Y177" i="1"/>
  <c r="Z177" i="1" s="1"/>
  <c r="X177" i="1"/>
  <c r="W177" i="1"/>
  <c r="R120" i="1"/>
  <c r="Q120" i="1"/>
  <c r="R33" i="1"/>
  <c r="Q33" i="1"/>
  <c r="R207" i="1"/>
  <c r="Q207" i="1"/>
  <c r="W91" i="1"/>
  <c r="Y91" i="1"/>
  <c r="Z91" i="1" s="1"/>
  <c r="X91" i="1"/>
  <c r="R236" i="1"/>
  <c r="Q236" i="1"/>
  <c r="W61" i="1"/>
  <c r="Y61" i="1"/>
  <c r="Z61" i="1" s="1"/>
  <c r="X61" i="1"/>
  <c r="X265" i="1"/>
  <c r="W265" i="1"/>
  <c r="Y265" i="1"/>
  <c r="Z265" i="1" s="1"/>
  <c r="R62" i="1"/>
  <c r="Q62" i="1"/>
  <c r="Y206" i="1"/>
  <c r="Z206" i="1" s="1"/>
  <c r="X206" i="1"/>
  <c r="W206" i="1"/>
  <c r="W149" i="1"/>
  <c r="Y149" i="1"/>
  <c r="Z149" i="1" s="1"/>
  <c r="X149" i="1"/>
  <c r="X233" i="3"/>
  <c r="W233" i="3"/>
  <c r="Y233" i="3"/>
  <c r="Z233" i="3" s="1"/>
  <c r="X262" i="3"/>
  <c r="W262" i="3"/>
  <c r="Y262" i="3"/>
  <c r="Z262" i="3" s="1"/>
  <c r="R263" i="3"/>
  <c r="Q263" i="3"/>
  <c r="S263" i="3"/>
  <c r="T263" i="3" s="1"/>
  <c r="R234" i="3"/>
  <c r="Q234" i="3"/>
  <c r="S234" i="3"/>
  <c r="T234" i="3" s="1"/>
  <c r="R265" i="3" l="1"/>
  <c r="Q265" i="3"/>
  <c r="Y120" i="3"/>
  <c r="Z120" i="3" s="1"/>
  <c r="X120" i="3"/>
  <c r="W120" i="3"/>
  <c r="Y91" i="3"/>
  <c r="Z91" i="3" s="1"/>
  <c r="W91" i="3"/>
  <c r="X91" i="3"/>
  <c r="X62" i="3"/>
  <c r="W62" i="3"/>
  <c r="Y62" i="3"/>
  <c r="Z62" i="3" s="1"/>
  <c r="R236" i="3"/>
  <c r="Q236" i="3"/>
  <c r="Y207" i="3"/>
  <c r="Z207" i="3" s="1"/>
  <c r="X207" i="3"/>
  <c r="W207" i="3"/>
  <c r="W149" i="3"/>
  <c r="Y149" i="3"/>
  <c r="Z149" i="3" s="1"/>
  <c r="X149" i="3"/>
  <c r="Y178" i="3"/>
  <c r="Z178" i="3" s="1"/>
  <c r="X178" i="3"/>
  <c r="W178" i="3"/>
  <c r="Y33" i="3"/>
  <c r="Z33" i="3" s="1"/>
  <c r="X33" i="3"/>
  <c r="W33" i="3"/>
  <c r="W120" i="1"/>
  <c r="Y120" i="1"/>
  <c r="Z120" i="1" s="1"/>
  <c r="X120" i="1"/>
  <c r="Y33" i="1"/>
  <c r="Z33" i="1" s="1"/>
  <c r="X33" i="1"/>
  <c r="W33" i="1"/>
  <c r="X150" i="1"/>
  <c r="W150" i="1"/>
  <c r="X266" i="1"/>
  <c r="W266" i="1"/>
  <c r="W236" i="1"/>
  <c r="X236" i="1"/>
  <c r="Y236" i="1"/>
  <c r="Z236" i="1" s="1"/>
  <c r="X62" i="1"/>
  <c r="Y62" i="1"/>
  <c r="Z62" i="1" s="1"/>
  <c r="W62" i="1"/>
  <c r="X92" i="1"/>
  <c r="W92" i="1"/>
  <c r="Y178" i="1"/>
  <c r="Z178" i="1" s="1"/>
  <c r="X178" i="1"/>
  <c r="W178" i="1"/>
  <c r="Y207" i="1"/>
  <c r="Z207" i="1" s="1"/>
  <c r="X207" i="1"/>
  <c r="W207" i="1"/>
  <c r="Y263" i="3"/>
  <c r="Z263" i="3" s="1"/>
  <c r="X263" i="3"/>
  <c r="W263" i="3"/>
  <c r="Y234" i="3"/>
  <c r="Z234" i="3" s="1"/>
  <c r="X234" i="3"/>
  <c r="W234" i="3"/>
  <c r="R264" i="3"/>
  <c r="Q264" i="3"/>
  <c r="R235" i="3"/>
  <c r="Q235" i="3"/>
  <c r="W208" i="3" l="1"/>
  <c r="X208" i="3"/>
  <c r="X121" i="3"/>
  <c r="W121" i="3"/>
  <c r="X63" i="3"/>
  <c r="W63" i="3"/>
  <c r="X34" i="3"/>
  <c r="W34" i="3"/>
  <c r="W150" i="3"/>
  <c r="X150" i="3"/>
  <c r="X92" i="3"/>
  <c r="W92" i="3"/>
  <c r="W179" i="3"/>
  <c r="X179" i="3"/>
  <c r="Y236" i="3"/>
  <c r="Z236" i="3" s="1"/>
  <c r="X237" i="1"/>
  <c r="W237" i="1"/>
  <c r="X34" i="1"/>
  <c r="W34" i="1"/>
  <c r="W179" i="1"/>
  <c r="X179" i="1"/>
  <c r="X208" i="1"/>
  <c r="W208" i="1"/>
  <c r="X63" i="1"/>
  <c r="W63" i="1"/>
  <c r="X121" i="1"/>
  <c r="W121" i="1"/>
  <c r="Y235" i="3"/>
  <c r="Z235" i="3" s="1"/>
  <c r="X235" i="3"/>
  <c r="W235" i="3"/>
  <c r="Y264" i="3"/>
  <c r="Z264" i="3" s="1"/>
  <c r="X264" i="3"/>
  <c r="W264" i="3"/>
  <c r="W237" i="3" l="1"/>
  <c r="X237" i="3"/>
  <c r="Y265" i="3"/>
  <c r="Z265" i="3" s="1"/>
  <c r="X265" i="3"/>
  <c r="W265" i="3"/>
  <c r="X236" i="3"/>
  <c r="W236" i="3"/>
  <c r="W266" i="3" l="1"/>
  <c r="X266" i="3"/>
</calcChain>
</file>

<file path=xl/sharedStrings.xml><?xml version="1.0" encoding="utf-8"?>
<sst xmlns="http://schemas.openxmlformats.org/spreadsheetml/2006/main" count="1330" uniqueCount="336">
  <si>
    <t>amount of one-step increase</t>
  </si>
  <si>
    <t>FY21 Table</t>
  </si>
  <si>
    <t>U3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</si>
  <si>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</si>
  <si>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</si>
  <si>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</si>
  <si>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</si>
  <si>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</si>
  <si>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</si>
  <si>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</si>
  <si>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</si>
  <si>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</si>
  <si>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U5</t>
  </si>
  <si>
    <t>FY21 to 22 change</t>
  </si>
  <si>
    <t>FY22 to 23 change</t>
  </si>
  <si>
    <t>FY23 to 24 change</t>
  </si>
  <si>
    <t>correct tables to evenly space</t>
  </si>
  <si>
    <t>all empl move min 3%</t>
  </si>
  <si>
    <t xml:space="preserve">all steps move 1.0% (net 2.5%) </t>
  </si>
  <si>
    <t>all empl move one step AND</t>
  </si>
  <si>
    <t xml:space="preserve">all steps move  0.5% (net 2.0%) </t>
  </si>
  <si>
    <t>Step 23</t>
  </si>
  <si>
    <t>Step 24</t>
  </si>
  <si>
    <t>Step 25</t>
  </si>
  <si>
    <t>Step 26</t>
  </si>
  <si>
    <t>Step 27</t>
  </si>
  <si>
    <t>Table, Grade &amp; Current Step</t>
  </si>
  <si>
    <t>Current Salary</t>
  </si>
  <si>
    <t># of Employees</t>
  </si>
  <si>
    <t>Proposed Step</t>
  </si>
  <si>
    <t>Proposed Salary</t>
  </si>
  <si>
    <t>% Increase</t>
  </si>
  <si>
    <t>Total Salary Increase</t>
  </si>
  <si>
    <t>Total Cost (w Benefits)</t>
  </si>
  <si>
    <t>U3 Grade 04 Step 3</t>
  </si>
  <si>
    <t>U3 Grade 04 Step 4</t>
  </si>
  <si>
    <t>U3 Grade 05 Step 22</t>
  </si>
  <si>
    <t>U3 Grade 07 Step 7</t>
  </si>
  <si>
    <t>U5 Grade 02 Step 2</t>
  </si>
  <si>
    <t>U5 Grade 02 Step 3</t>
  </si>
  <si>
    <t>U5 Grade 03 Step 3</t>
  </si>
  <si>
    <t>U5 Grade 04 Step 1</t>
  </si>
  <si>
    <t>U5 Grade 04 Step 2</t>
  </si>
  <si>
    <t>U5 Grade 04 Step 3</t>
  </si>
  <si>
    <t>U5 Grade 04 Step 4</t>
  </si>
  <si>
    <t>U5 Grade 04 Step 5</t>
  </si>
  <si>
    <t>U5 Grade 04 Step 6</t>
  </si>
  <si>
    <t>U5 Grade 04 Step 7</t>
  </si>
  <si>
    <t>U5 Grade 04 Step 10</t>
  </si>
  <si>
    <t>U5 Grade 04 Step 12</t>
  </si>
  <si>
    <t>U5 Grade 04 Step 13</t>
  </si>
  <si>
    <t>U5 Grade 04 Step 15</t>
  </si>
  <si>
    <t>U5 Grade 04 Step 17</t>
  </si>
  <si>
    <t>U5 Grade 04 Step 18</t>
  </si>
  <si>
    <t>U5 Grade 04 Step 20</t>
  </si>
  <si>
    <t>U5 Grade 04 Step 22</t>
  </si>
  <si>
    <t>U5 Grade 05 Step 1</t>
  </si>
  <si>
    <t>U5 Grade 05 Step 2</t>
  </si>
  <si>
    <t>U5 Grade 05 Step 3</t>
  </si>
  <si>
    <t>U5 Grade 05 Step 4</t>
  </si>
  <si>
    <t>U5 Grade 05 Step 5</t>
  </si>
  <si>
    <t>U5 Grade 05 Step 8</t>
  </si>
  <si>
    <t>U5 Grade 05 Step 9</t>
  </si>
  <si>
    <t>U5 Grade 05 Step 11</t>
  </si>
  <si>
    <t>U5 Grade 05 Step 12</t>
  </si>
  <si>
    <t>U5 Grade 05 Step 13</t>
  </si>
  <si>
    <t>U5 Grade 05 Step 14</t>
  </si>
  <si>
    <t>U5 Grade 05 Step 15</t>
  </si>
  <si>
    <t>U5 Grade 05 Step 17</t>
  </si>
  <si>
    <t>U5 Grade 05 Step 18</t>
  </si>
  <si>
    <t>U5 Grade 05 Step 20</t>
  </si>
  <si>
    <t>U5 Grade 05 Step 22</t>
  </si>
  <si>
    <t>U5 Grade 06 Step 1</t>
  </si>
  <si>
    <t>U5 Grade 06 Step 2</t>
  </si>
  <si>
    <t>U5 Grade 06 Step 3</t>
  </si>
  <si>
    <t>U5 Grade 06 Step 5</t>
  </si>
  <si>
    <t>U5 Grade 06 Step 6</t>
  </si>
  <si>
    <t>U5 Grade 06 Step 8</t>
  </si>
  <si>
    <t>U5 Grade 06 Step 9</t>
  </si>
  <si>
    <t>U5 Grade 06 Step 10</t>
  </si>
  <si>
    <t>U5 Grade 06 Step 11</t>
  </si>
  <si>
    <t>U5 Grade 06 Step 12</t>
  </si>
  <si>
    <t>U5 Grade 06 Step 14</t>
  </si>
  <si>
    <t>U5 Grade 06 Step 16</t>
  </si>
  <si>
    <t>U5 Grade 06 Step 17</t>
  </si>
  <si>
    <t>U5 Grade 06 Step 18</t>
  </si>
  <si>
    <t>U5 Grade 06 Step 19</t>
  </si>
  <si>
    <t>U5 Grade 06 Step 20</t>
  </si>
  <si>
    <t>U5 Grade 06 Step 21</t>
  </si>
  <si>
    <t>U5 Grade 06 Step 22</t>
  </si>
  <si>
    <t>U5 Grade 07 Step 1</t>
  </si>
  <si>
    <t>U5 Grade 07 Step 2</t>
  </si>
  <si>
    <t>U5 Grade 07 Step 3</t>
  </si>
  <si>
    <t>U5 Grade 07 Step 4</t>
  </si>
  <si>
    <t>U5 Grade 07 Step 5</t>
  </si>
  <si>
    <t>U5 Grade 07 Step 6</t>
  </si>
  <si>
    <t>U5 Grade 07 Step 7</t>
  </si>
  <si>
    <t>U5 Grade 07 Step 8</t>
  </si>
  <si>
    <t>U5 Grade 07 Step 10</t>
  </si>
  <si>
    <t>U5 Grade 07 Step 12</t>
  </si>
  <si>
    <t>U5 Grade 07 Step 13</t>
  </si>
  <si>
    <t>U5 Grade 07 Step 20</t>
  </si>
  <si>
    <t>U5 Grade 07 Step 21</t>
  </si>
  <si>
    <t>U5 Grade 07 Step 22</t>
  </si>
  <si>
    <t>U5 Grade 08 Step 1</t>
  </si>
  <si>
    <t>U5 Grade 08 Step 3</t>
  </si>
  <si>
    <t>U5 Grade 08 Step 6</t>
  </si>
  <si>
    <t>U5 Grade 08 Step 7</t>
  </si>
  <si>
    <t>U5 Grade 08 Step 8</t>
  </si>
  <si>
    <t>U5 Grade 08 Step 9</t>
  </si>
  <si>
    <t>U5 Grade 08 Step 10</t>
  </si>
  <si>
    <t>U5 Grade 08 Step 11</t>
  </si>
  <si>
    <t>U5 Grade 08 Step 13</t>
  </si>
  <si>
    <t>U5 Grade 08 Step 14</t>
  </si>
  <si>
    <t>U5 Grade 08 Step 15</t>
  </si>
  <si>
    <t>U5 Grade 08 Step 17</t>
  </si>
  <si>
    <t>U5 Grade 09 Step 1</t>
  </si>
  <si>
    <t>U5 Grade 09 Step 3</t>
  </si>
  <si>
    <t>U5 Grade 09 Step 4</t>
  </si>
  <si>
    <t>U5 Grade 09 Step 6</t>
  </si>
  <si>
    <t>U5 Grade 09 Step 10</t>
  </si>
  <si>
    <t>U5 Grade 09 Step 11</t>
  </si>
  <si>
    <t>U5 Grade 09 Step 16</t>
  </si>
  <si>
    <t>U5 Grade 09 Step 17</t>
  </si>
  <si>
    <t>36-WEEK CLASSIFIED</t>
  </si>
  <si>
    <t>52-WEEK CLASSIFIED</t>
  </si>
  <si>
    <t>FLAT 3% for all</t>
  </si>
  <si>
    <t>min 3% target</t>
  </si>
  <si>
    <t>additional cost to set tables right</t>
  </si>
  <si>
    <t>GRADE</t>
  </si>
  <si>
    <t>STEP</t>
  </si>
  <si>
    <t>For FY 2022: correct tables to evenly space</t>
  </si>
  <si>
    <t>steps at 1.5% / all empl move min 3%</t>
  </si>
  <si>
    <t>For FY 2023 all empl move one step AND</t>
  </si>
  <si>
    <t xml:space="preserve">all steps move 0.5% (net 2.0%) </t>
  </si>
  <si>
    <t>For FY 2024 all empl move one step AND</t>
  </si>
  <si>
    <t>COLLEGE PROPOSED FLAT 3% TO ALL</t>
  </si>
  <si>
    <t>difference from previous range</t>
  </si>
  <si>
    <t>FY2022</t>
  </si>
  <si>
    <t>FY2023</t>
  </si>
  <si>
    <t>FY2024</t>
  </si>
  <si>
    <t>ave</t>
  </si>
  <si>
    <t>U3 Grade 01 Step 1</t>
  </si>
  <si>
    <t>U3 Grade 01 Step 2</t>
  </si>
  <si>
    <t>U3 Grade 01 Step 3</t>
  </si>
  <si>
    <t>U3 Grade 01 Step 4</t>
  </si>
  <si>
    <t>U3 Grade 01 Step 5</t>
  </si>
  <si>
    <t>U3 Grade 01 Step 6</t>
  </si>
  <si>
    <t>U3 Grade 01 Step 7</t>
  </si>
  <si>
    <t>U3 Grade 01 Step 8</t>
  </si>
  <si>
    <t>U3 Grade 01 Step 9</t>
  </si>
  <si>
    <t>U3 Grade 01 Step 10</t>
  </si>
  <si>
    <t>U3 Grade 01 Step 11</t>
  </si>
  <si>
    <t>U3 Grade 01 Step 12</t>
  </si>
  <si>
    <t>U3 Grade 01 Step 13</t>
  </si>
  <si>
    <t>U3 Grade 01 Step 14</t>
  </si>
  <si>
    <t>U3 Grade 01 Step 15</t>
  </si>
  <si>
    <t>U3 Grade 01 Step 16</t>
  </si>
  <si>
    <t>U3 Grade 01 Step 17</t>
  </si>
  <si>
    <t>U3 Grade 01 Step 18</t>
  </si>
  <si>
    <t>U3 Grade 01 Step 19</t>
  </si>
  <si>
    <t>U3 Grade 01 Step 20</t>
  </si>
  <si>
    <t>U3 Grade 01 Step 21</t>
  </si>
  <si>
    <t>U3 Grade 01 Step 22</t>
  </si>
  <si>
    <t>U3 Grade 02 Step 1</t>
  </si>
  <si>
    <t>U3 Grade 02 Step 2</t>
  </si>
  <si>
    <t>U3 Grade 02 Step 3</t>
  </si>
  <si>
    <t>U3 Grade 02 Step 4</t>
  </si>
  <si>
    <t>U3 Grade 02 Step 5</t>
  </si>
  <si>
    <t>U3 Grade 02 Step 6</t>
  </si>
  <si>
    <t>U3 Grade 02 Step 7</t>
  </si>
  <si>
    <t>U3 Grade 02 Step 8</t>
  </si>
  <si>
    <t>U3 Grade 02 Step 9</t>
  </si>
  <si>
    <t>U3 Grade 02 Step 10</t>
  </si>
  <si>
    <t>U3 Grade 02 Step 11</t>
  </si>
  <si>
    <t>U3 Grade 02 Step 12</t>
  </si>
  <si>
    <t>U3 Grade 02 Step 13</t>
  </si>
  <si>
    <t>U3 Grade 02 Step 14</t>
  </si>
  <si>
    <t>U3 Grade 02 Step 15</t>
  </si>
  <si>
    <t>U3 Grade 02 Step 16</t>
  </si>
  <si>
    <t>U3 Grade 02 Step 17</t>
  </si>
  <si>
    <t>U3 Grade 02 Step 18</t>
  </si>
  <si>
    <t>U3 Grade 02 Step 19</t>
  </si>
  <si>
    <t>U3 Grade 02 Step 20</t>
  </si>
  <si>
    <t>U3 Grade 02 Step 21</t>
  </si>
  <si>
    <t>U3 Grade 02 Step 22</t>
  </si>
  <si>
    <t>U3 Grade 03 Step 1</t>
  </si>
  <si>
    <t>U3 Grade 03 Step 2</t>
  </si>
  <si>
    <t>U3 Grade 03 Step 3</t>
  </si>
  <si>
    <t>U3 Grade 03 Step 4</t>
  </si>
  <si>
    <t>U3 Grade 03 Step 5</t>
  </si>
  <si>
    <t>U3 Grade 03 Step 6</t>
  </si>
  <si>
    <t>U3 Grade 03 Step 7</t>
  </si>
  <si>
    <t>U3 Grade 03 Step 8</t>
  </si>
  <si>
    <t>U3 Grade 03 Step 9</t>
  </si>
  <si>
    <t>U3 Grade 03 Step 10</t>
  </si>
  <si>
    <t>U3 Grade 03 Step 11</t>
  </si>
  <si>
    <t>U3 Grade 03 Step 12</t>
  </si>
  <si>
    <t>U3 Grade 03 Step 13</t>
  </si>
  <si>
    <t>U3 Grade 03 Step 14</t>
  </si>
  <si>
    <t>U3 Grade 03 Step 15</t>
  </si>
  <si>
    <t>U3 Grade 03 Step 16</t>
  </si>
  <si>
    <t>U3 Grade 03 Step 17</t>
  </si>
  <si>
    <t>U3 Grade 03 Step 18</t>
  </si>
  <si>
    <t>U3 Grade 03 Step 19</t>
  </si>
  <si>
    <t>U3 Grade 03 Step 20</t>
  </si>
  <si>
    <t>U3 Grade 03 Step 21</t>
  </si>
  <si>
    <t>U3 Grade 03 Step 22</t>
  </si>
  <si>
    <t>U3 Grade 04 Step 1</t>
  </si>
  <si>
    <t>U3 Grade 04 Step 2</t>
  </si>
  <si>
    <t>U3 Grade 04 Step 5</t>
  </si>
  <si>
    <t>U3 Grade 04 Step 6</t>
  </si>
  <si>
    <t>U3 Grade 04 Step 7</t>
  </si>
  <si>
    <t>U3 Grade 04 Step 8</t>
  </si>
  <si>
    <t>U3 Grade 04 Step 9</t>
  </si>
  <si>
    <t>U3 Grade 04 Step 10</t>
  </si>
  <si>
    <t>U3 Grade 04 Step 11</t>
  </si>
  <si>
    <t>U3 Grade 04 Step 12</t>
  </si>
  <si>
    <t>U3 Grade 04 Step 13</t>
  </si>
  <si>
    <t>U3 Grade 04 Step 14</t>
  </si>
  <si>
    <t>U3 Grade 04 Step 15</t>
  </si>
  <si>
    <t>U3 Grade 04 Step 16</t>
  </si>
  <si>
    <t>U3 Grade 04 Step 17</t>
  </si>
  <si>
    <t>U3 Grade 04 Step 18</t>
  </si>
  <si>
    <t>U3 Grade 04 Step 19</t>
  </si>
  <si>
    <t>U3 Grade 04 Step 20</t>
  </si>
  <si>
    <t>U3 Grade 04 Step 21</t>
  </si>
  <si>
    <t>U3 Grade 04 Step 22</t>
  </si>
  <si>
    <t>U3 Grade 05 Step 1</t>
  </si>
  <si>
    <t>U3 Grade 05 Step 2</t>
  </si>
  <si>
    <t>U3 Grade 05 Step 3</t>
  </si>
  <si>
    <t>U3 Grade 05 Step 4</t>
  </si>
  <si>
    <t>U3 Grade 05 Step 5</t>
  </si>
  <si>
    <t>U3 Grade 05 Step 6</t>
  </si>
  <si>
    <t>U3 Grade 05 Step 7</t>
  </si>
  <si>
    <t>U3 Grade 05 Step 8</t>
  </si>
  <si>
    <t>U3 Grade 05 Step 9</t>
  </si>
  <si>
    <t>U3 Grade 05 Step 10</t>
  </si>
  <si>
    <t>U3 Grade 05 Step 11</t>
  </si>
  <si>
    <t>U3 Grade 05 Step 12</t>
  </si>
  <si>
    <t>U3 Grade 05 Step 13</t>
  </si>
  <si>
    <t>U3 Grade 05 Step 14</t>
  </si>
  <si>
    <t>U3 Grade 05 Step 15</t>
  </si>
  <si>
    <t>U3 Grade 05 Step 16</t>
  </si>
  <si>
    <t>U3 Grade 05 Step 17</t>
  </si>
  <si>
    <t>U3 Grade 05 Step 18</t>
  </si>
  <si>
    <t>U3 Grade 05 Step 19</t>
  </si>
  <si>
    <t>U3 Grade 05 Step 20</t>
  </si>
  <si>
    <t>U3 Grade 05 Step 21</t>
  </si>
  <si>
    <t>U3 Grade 06 Step 1</t>
  </si>
  <si>
    <t>U3 Grade 06 Step 2</t>
  </si>
  <si>
    <t>U3 Grade 06 Step 3</t>
  </si>
  <si>
    <t>U3 Grade 06 Step 4</t>
  </si>
  <si>
    <t>U3 Grade 06 Step 5</t>
  </si>
  <si>
    <t>U3 Grade 06 Step 6</t>
  </si>
  <si>
    <t>U3 Grade 06 Step 7</t>
  </si>
  <si>
    <t>U3 Grade 06 Step 8</t>
  </si>
  <si>
    <t>U3 Grade 06 Step 9</t>
  </si>
  <si>
    <t>U3 Grade 06 Step 10</t>
  </si>
  <si>
    <t>U3 Grade 06 Step 11</t>
  </si>
  <si>
    <t>U3 Grade 06 Step 12</t>
  </si>
  <si>
    <t>U3 Grade 06 Step 13</t>
  </si>
  <si>
    <t>U3 Grade 06 Step 14</t>
  </si>
  <si>
    <t>U3 Grade 06 Step 15</t>
  </si>
  <si>
    <t>U3 Grade 06 Step 16</t>
  </si>
  <si>
    <t>U3 Grade 06 Step 17</t>
  </si>
  <si>
    <t>U3 Grade 06 Step 18</t>
  </si>
  <si>
    <t>U3 Grade 06 Step 19</t>
  </si>
  <si>
    <t>U3 Grade 06 Step 20</t>
  </si>
  <si>
    <t>U3 Grade 06 Step 21</t>
  </si>
  <si>
    <t>U3 Grade 06 Step 22</t>
  </si>
  <si>
    <t>U3 Grade 07 Step 1</t>
  </si>
  <si>
    <t>U3 Grade 07 Step 2</t>
  </si>
  <si>
    <t>U3 Grade 07 Step 3</t>
  </si>
  <si>
    <t>U3 Grade 07 Step 4</t>
  </si>
  <si>
    <t>U3 Grade 07 Step 5</t>
  </si>
  <si>
    <t>U3 Grade 07 Step 6</t>
  </si>
  <si>
    <t>U3 Grade 07 Step 8</t>
  </si>
  <si>
    <t>U3 Grade 07 Step 9</t>
  </si>
  <si>
    <t>U3 Grade 07 Step 10</t>
  </si>
  <si>
    <t>U3 Grade 07 Step 11</t>
  </si>
  <si>
    <t>U3 Grade 07 Step 12</t>
  </si>
  <si>
    <t>U3 Grade 07 Step 13</t>
  </si>
  <si>
    <t>U3 Grade 07 Step 14</t>
  </si>
  <si>
    <t>U3 Grade 07 Step 15</t>
  </si>
  <si>
    <t>U3 Grade 07 Step 16</t>
  </si>
  <si>
    <t>U3 Grade 07 Step 17</t>
  </si>
  <si>
    <t>U3 Grade 07 Step 18</t>
  </si>
  <si>
    <t>U3 Grade 07 Step 19</t>
  </si>
  <si>
    <t>U3 Grade 07 Step 20</t>
  </si>
  <si>
    <t>U3 Grade 07 Step 21</t>
  </si>
  <si>
    <t>U3 Grade 07 Step 22</t>
  </si>
  <si>
    <t>U3 Grade 08 Step 1</t>
  </si>
  <si>
    <t>U3 Grade 08 Step 2</t>
  </si>
  <si>
    <t>U3 Grade 08 Step 3</t>
  </si>
  <si>
    <t>U3 Grade 08 Step 4</t>
  </si>
  <si>
    <t>U3 Grade 08 Step 5</t>
  </si>
  <si>
    <t>U3 Grade 08 Step 6</t>
  </si>
  <si>
    <t>U3 Grade 08 Step 7</t>
  </si>
  <si>
    <t>U3 Grade 08 Step 8</t>
  </si>
  <si>
    <t>U3 Grade 08 Step 9</t>
  </si>
  <si>
    <t>U3 Grade 08 Step 10</t>
  </si>
  <si>
    <t>U3 Grade 08 Step 11</t>
  </si>
  <si>
    <t>U3 Grade 08 Step 12</t>
  </si>
  <si>
    <t>U3 Grade 08 Step 13</t>
  </si>
  <si>
    <t>U3 Grade 08 Step 14</t>
  </si>
  <si>
    <t>U3 Grade 08 Step 15</t>
  </si>
  <si>
    <t>U3 Grade 08 Step 16</t>
  </si>
  <si>
    <t>U3 Grade 08 Step 17</t>
  </si>
  <si>
    <t>U3 Grade 08 Step 18</t>
  </si>
  <si>
    <t>U3 Grade 08 Step 19</t>
  </si>
  <si>
    <t>U3 Grade 08 Step 20</t>
  </si>
  <si>
    <t>U3 Grade 08 Step 21</t>
  </si>
  <si>
    <t>U3 Grade 08 Step 22</t>
  </si>
  <si>
    <t>U3 Grade 09 Step 1</t>
  </si>
  <si>
    <t>U3 Grade 09 Step 2</t>
  </si>
  <si>
    <t>U3 Grade 09 Step 3</t>
  </si>
  <si>
    <t>U3 Grade 09 Step 4</t>
  </si>
  <si>
    <t>U3 Grade 09 Step 5</t>
  </si>
  <si>
    <t>U3 Grade 09 Step 6</t>
  </si>
  <si>
    <t>U3 Grade 09 Step 7</t>
  </si>
  <si>
    <t>U3 Grade 09 Step 8</t>
  </si>
  <si>
    <t>U3 Grade 09 Step 9</t>
  </si>
  <si>
    <t>U3 Grade 09 Step 10</t>
  </si>
  <si>
    <t>U3 Grade 09 Step 11</t>
  </si>
  <si>
    <t>U3 Grade 09 Step 12</t>
  </si>
  <si>
    <t>U3 Grade 09 Step 13</t>
  </si>
  <si>
    <t>U3 Grade 09 Step 14</t>
  </si>
  <si>
    <t>U3 Grade 09 Step 15</t>
  </si>
  <si>
    <t>U3 Grade 09 Step 16</t>
  </si>
  <si>
    <t>U3 Grade 09 Step 17</t>
  </si>
  <si>
    <t>U3 Grade 09 Step 18</t>
  </si>
  <si>
    <t>U3 Grade 09 Step 19</t>
  </si>
  <si>
    <t>U3 Grade 09 Step 20</t>
  </si>
  <si>
    <t>U3 Grade 09 Step 21</t>
  </si>
  <si>
    <t>U3 Grade 09 Step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</si>
</sst>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Microsoft Sans Serif"/>
      <family val="2"/>
      <charset val="204"/>
    </font>
    <font>
      <sz val="12"/>
      <name val="Microsoft Sans Serif"/>
      <family val="2"/>
      <charset val="204"/>
    </font>
    <font>
      <b/>
      <sz val="12"/>
      <name val="Microsoft Sans Serif"/>
      <family val="2"/>
    </font>
    <font>
      <sz val="12"/>
      <name val="Microsoft Sans Serif"/>
      <family val="2"/>
    </font>
    <font>
      <sz val="12"/>
      <color rgb="FFFF0000"/>
      <name val="Microsoft Sans Serif"/>
      <family val="2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89">
    <xf numFmtId="0" fontId="0" fillId="0" borderId="0" xfId="0"/>
    <xf numFmtId="0" fontId="5" fillId="0" borderId="0" xfId="3" applyFont="1"/>
    <xf numFmtId="0" fontId="5" fillId="2" borderId="0" xfId="3" applyFont="1" applyFill="1"/>
    <xf numFmtId="164" fontId="5" fillId="0" borderId="0" xfId="3" applyNumberFormat="1" applyFont="1"/>
    <xf numFmtId="3" fontId="5" fillId="2" borderId="0" xfId="3" applyNumberFormat="1" applyFont="1" applyFill="1"/>
    <xf numFmtId="3" fontId="5" fillId="0" borderId="0" xfId="3" applyNumberFormat="1" applyFont="1"/>
    <xf numFmtId="165" fontId="5" fillId="0" borderId="0" xfId="2" applyNumberFormat="1" applyFont="1"/>
    <xf numFmtId="0" fontId="5" fillId="0" borderId="0" xfId="3" applyFont="1" applyBorder="1"/>
    <xf numFmtId="164" fontId="5" fillId="0" borderId="0" xfId="3" applyNumberFormat="1" applyFont="1" applyBorder="1"/>
    <xf numFmtId="3" fontId="5" fillId="2" borderId="0" xfId="3" applyNumberFormat="1" applyFont="1" applyFill="1" applyBorder="1"/>
    <xf numFmtId="3" fontId="5" fillId="0" borderId="0" xfId="3" applyNumberFormat="1" applyFont="1" applyBorder="1"/>
    <xf numFmtId="165" fontId="5" fillId="0" borderId="0" xfId="2" applyNumberFormat="1" applyFont="1" applyBorder="1"/>
    <xf numFmtId="0" fontId="5" fillId="3" borderId="0" xfId="3" applyFont="1" applyFill="1"/>
    <xf numFmtId="3" fontId="5" fillId="3" borderId="0" xfId="3" applyNumberFormat="1" applyFont="1" applyFill="1"/>
    <xf numFmtId="165" fontId="5" fillId="3" borderId="0" xfId="2" applyNumberFormat="1" applyFont="1" applyFill="1"/>
    <xf numFmtId="0" fontId="5" fillId="3" borderId="0" xfId="3" applyFont="1" applyFill="1" applyBorder="1"/>
    <xf numFmtId="3" fontId="5" fillId="3" borderId="0" xfId="3" applyNumberFormat="1" applyFont="1" applyFill="1" applyBorder="1"/>
    <xf numFmtId="165" fontId="5" fillId="3" borderId="0" xfId="2" applyNumberFormat="1" applyFont="1" applyFill="1" applyBorder="1"/>
    <xf numFmtId="0" fontId="5" fillId="0" borderId="0" xfId="3" applyFont="1" applyFill="1"/>
    <xf numFmtId="0" fontId="5" fillId="2" borderId="0" xfId="3" applyFont="1" applyFill="1" applyBorder="1"/>
    <xf numFmtId="0" fontId="6" fillId="2" borderId="1" xfId="3" applyFont="1" applyFill="1" applyBorder="1"/>
    <xf numFmtId="0" fontId="5" fillId="4" borderId="0" xfId="3" applyFont="1" applyFill="1" applyBorder="1"/>
    <xf numFmtId="3" fontId="5" fillId="4" borderId="0" xfId="3" applyNumberFormat="1" applyFont="1" applyFill="1" applyBorder="1"/>
    <xf numFmtId="165" fontId="5" fillId="4" borderId="0" xfId="2" applyNumberFormat="1" applyFont="1" applyFill="1" applyBorder="1"/>
    <xf numFmtId="164" fontId="5" fillId="4" borderId="0" xfId="3" applyNumberFormat="1" applyFont="1" applyFill="1" applyBorder="1"/>
    <xf numFmtId="0" fontId="5" fillId="5" borderId="0" xfId="3" applyFont="1" applyFill="1" applyBorder="1"/>
    <xf numFmtId="164" fontId="5" fillId="5" borderId="0" xfId="3" applyNumberFormat="1" applyFont="1" applyFill="1" applyBorder="1"/>
    <xf numFmtId="3" fontId="5" fillId="5" borderId="0" xfId="3" applyNumberFormat="1" applyFont="1" applyFill="1" applyBorder="1"/>
    <xf numFmtId="165" fontId="5" fillId="5" borderId="0" xfId="2" applyNumberFormat="1" applyFont="1" applyFill="1" applyBorder="1"/>
    <xf numFmtId="3" fontId="5" fillId="4" borderId="0" xfId="3" applyNumberFormat="1" applyFont="1" applyFill="1"/>
    <xf numFmtId="165" fontId="5" fillId="4" borderId="0" xfId="2" applyNumberFormat="1" applyFont="1" applyFill="1"/>
    <xf numFmtId="0" fontId="5" fillId="6" borderId="0" xfId="3" applyFont="1" applyFill="1" applyBorder="1"/>
    <xf numFmtId="0" fontId="5" fillId="6" borderId="0" xfId="3" applyFont="1" applyFill="1"/>
    <xf numFmtId="3" fontId="5" fillId="6" borderId="0" xfId="3" applyNumberFormat="1" applyFont="1" applyFill="1"/>
    <xf numFmtId="165" fontId="5" fillId="6" borderId="0" xfId="2" applyNumberFormat="1" applyFont="1" applyFill="1"/>
    <xf numFmtId="3" fontId="5" fillId="6" borderId="0" xfId="3" applyNumberFormat="1" applyFont="1" applyFill="1" applyBorder="1"/>
    <xf numFmtId="165" fontId="5" fillId="6" borderId="0" xfId="2" applyNumberFormat="1" applyFont="1" applyFill="1" applyBorder="1"/>
    <xf numFmtId="0" fontId="5" fillId="0" borderId="0" xfId="3" applyFont="1" applyAlignment="1">
      <alignment horizontal="center"/>
    </xf>
    <xf numFmtId="0" fontId="5" fillId="7" borderId="0" xfId="3" applyFont="1" applyFill="1" applyBorder="1"/>
    <xf numFmtId="0" fontId="5" fillId="7" borderId="0" xfId="3" applyFont="1" applyFill="1"/>
    <xf numFmtId="3" fontId="5" fillId="7" borderId="0" xfId="3" applyNumberFormat="1" applyFont="1" applyFill="1"/>
    <xf numFmtId="165" fontId="5" fillId="7" borderId="0" xfId="2" applyNumberFormat="1" applyFont="1" applyFill="1"/>
    <xf numFmtId="3" fontId="5" fillId="7" borderId="0" xfId="3" applyNumberFormat="1" applyFont="1" applyFill="1" applyBorder="1"/>
    <xf numFmtId="165" fontId="5" fillId="7" borderId="0" xfId="2" applyNumberFormat="1" applyFont="1" applyFill="1" applyBorder="1"/>
    <xf numFmtId="0" fontId="6" fillId="0" borderId="0" xfId="3" applyFont="1" applyBorder="1"/>
    <xf numFmtId="0" fontId="6" fillId="2" borderId="0" xfId="3" applyFont="1" applyFill="1" applyBorder="1"/>
    <xf numFmtId="0" fontId="6" fillId="3" borderId="0" xfId="3" applyFont="1" applyFill="1" applyBorder="1"/>
    <xf numFmtId="10" fontId="6" fillId="6" borderId="0" xfId="2" applyNumberFormat="1" applyFont="1" applyFill="1" applyBorder="1"/>
    <xf numFmtId="10" fontId="6" fillId="7" borderId="0" xfId="2" applyNumberFormat="1" applyFont="1" applyFill="1" applyBorder="1"/>
    <xf numFmtId="0" fontId="6" fillId="6" borderId="0" xfId="3" applyFont="1" applyFill="1" applyBorder="1"/>
    <xf numFmtId="0" fontId="6" fillId="7" borderId="0" xfId="3" applyFont="1" applyFill="1" applyBorder="1"/>
    <xf numFmtId="0" fontId="6" fillId="0" borderId="1" xfId="3" applyFont="1" applyBorder="1"/>
    <xf numFmtId="0" fontId="6" fillId="3" borderId="1" xfId="3" applyFont="1" applyFill="1" applyBorder="1"/>
    <xf numFmtId="0" fontId="6" fillId="6" borderId="1" xfId="3" applyFont="1" applyFill="1" applyBorder="1"/>
    <xf numFmtId="0" fontId="6" fillId="7" borderId="1" xfId="3" applyFont="1" applyFill="1" applyBorder="1"/>
    <xf numFmtId="0" fontId="8" fillId="0" borderId="0" xfId="3" applyFont="1" applyBorder="1" applyAlignment="1">
      <alignment horizontal="right"/>
    </xf>
    <xf numFmtId="0" fontId="8" fillId="0" borderId="0" xfId="3" applyFont="1" applyBorder="1"/>
    <xf numFmtId="164" fontId="8" fillId="0" borderId="0" xfId="3" applyNumberFormat="1" applyFont="1" applyBorder="1"/>
    <xf numFmtId="43" fontId="8" fillId="3" borderId="0" xfId="1" applyFont="1" applyFill="1" applyBorder="1"/>
    <xf numFmtId="3" fontId="8" fillId="3" borderId="0" xfId="3" applyNumberFormat="1" applyFont="1" applyFill="1" applyBorder="1"/>
    <xf numFmtId="165" fontId="8" fillId="3" borderId="0" xfId="2" applyNumberFormat="1" applyFont="1" applyFill="1" applyBorder="1"/>
    <xf numFmtId="43" fontId="8" fillId="6" borderId="0" xfId="1" applyFont="1" applyFill="1"/>
    <xf numFmtId="3" fontId="8" fillId="6" borderId="0" xfId="3" applyNumberFormat="1" applyFont="1" applyFill="1" applyBorder="1"/>
    <xf numFmtId="165" fontId="8" fillId="6" borderId="0" xfId="2" applyNumberFormat="1" applyFont="1" applyFill="1" applyBorder="1"/>
    <xf numFmtId="165" fontId="5" fillId="0" borderId="0" xfId="2" applyNumberFormat="1" applyFont="1" applyAlignment="1">
      <alignment horizontal="center"/>
    </xf>
    <xf numFmtId="165" fontId="5" fillId="4" borderId="0" xfId="2" applyNumberFormat="1" applyFont="1" applyFill="1" applyAlignment="1">
      <alignment horizontal="center"/>
    </xf>
    <xf numFmtId="0" fontId="5" fillId="0" borderId="0" xfId="3" applyFont="1" applyBorder="1" applyAlignment="1">
      <alignment horizontal="center"/>
    </xf>
    <xf numFmtId="3" fontId="5" fillId="4" borderId="0" xfId="3" applyNumberFormat="1" applyFont="1" applyFill="1" applyAlignment="1">
      <alignment horizontal="center"/>
    </xf>
    <xf numFmtId="0" fontId="5" fillId="4" borderId="0" xfId="3" applyFont="1" applyFill="1" applyBorder="1" applyAlignment="1">
      <alignment horizontal="center"/>
    </xf>
    <xf numFmtId="0" fontId="5" fillId="5" borderId="0" xfId="3" applyFont="1" applyFill="1" applyBorder="1" applyAlignment="1">
      <alignment horizontal="center"/>
    </xf>
    <xf numFmtId="3" fontId="8" fillId="2" borderId="0" xfId="3" applyNumberFormat="1" applyFont="1" applyFill="1" applyBorder="1"/>
    <xf numFmtId="3" fontId="8" fillId="0" borderId="0" xfId="3" applyNumberFormat="1" applyFont="1" applyBorder="1"/>
    <xf numFmtId="165" fontId="8" fillId="0" borderId="0" xfId="2" applyNumberFormat="1" applyFont="1" applyBorder="1"/>
    <xf numFmtId="3" fontId="8" fillId="0" borderId="0" xfId="3" applyNumberFormat="1" applyFont="1"/>
    <xf numFmtId="165" fontId="8" fillId="0" borderId="0" xfId="2" applyNumberFormat="1" applyFont="1"/>
    <xf numFmtId="165" fontId="8" fillId="0" borderId="0" xfId="2" applyNumberFormat="1" applyFont="1" applyAlignment="1">
      <alignment horizontal="center"/>
    </xf>
    <xf numFmtId="3" fontId="8" fillId="7" borderId="0" xfId="3" applyNumberFormat="1" applyFont="1" applyFill="1" applyBorder="1"/>
    <xf numFmtId="165" fontId="8" fillId="7" borderId="0" xfId="2" applyNumberFormat="1" applyFont="1" applyFill="1" applyBorder="1"/>
    <xf numFmtId="166" fontId="0" fillId="0" borderId="0" xfId="1" applyNumberFormat="1" applyFont="1"/>
    <xf numFmtId="44" fontId="0" fillId="0" borderId="0" xfId="0" applyNumberFormat="1"/>
    <xf numFmtId="166" fontId="0" fillId="0" borderId="0" xfId="1" applyNumberFormat="1" applyFont="1" applyBorder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3" fontId="0" fillId="7" borderId="0" xfId="1" applyFont="1" applyFill="1" applyBorder="1" applyAlignment="1">
      <alignment horizontal="center"/>
    </xf>
    <xf numFmtId="43" fontId="0" fillId="6" borderId="0" xfId="1" applyFont="1" applyFill="1" applyBorder="1" applyAlignment="1">
      <alignment horizontal="center"/>
    </xf>
    <xf numFmtId="10" fontId="0" fillId="3" borderId="0" xfId="2" applyNumberFormat="1" applyFont="1" applyFill="1" applyBorder="1"/>
    <xf numFmtId="43" fontId="0" fillId="3" borderId="0" xfId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10" fontId="0" fillId="0" borderId="0" xfId="2" applyNumberFormat="1" applyFont="1" applyFill="1"/>
    <xf numFmtId="0" fontId="3" fillId="0" borderId="0" xfId="0" applyFont="1"/>
    <xf numFmtId="44" fontId="3" fillId="0" borderId="0" xfId="0" applyNumberFormat="1" applyFont="1"/>
    <xf numFmtId="165" fontId="0" fillId="0" borderId="0" xfId="0" applyNumberFormat="1"/>
    <xf numFmtId="165" fontId="0" fillId="7" borderId="0" xfId="2" applyNumberFormat="1" applyFont="1" applyFill="1" applyBorder="1"/>
    <xf numFmtId="165" fontId="0" fillId="6" borderId="0" xfId="2" applyNumberFormat="1" applyFont="1" applyFill="1" applyBorder="1"/>
    <xf numFmtId="0" fontId="8" fillId="0" borderId="0" xfId="3" quotePrefix="1" applyFont="1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43" fontId="3" fillId="3" borderId="1" xfId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43" fontId="3" fillId="6" borderId="1" xfId="1" applyFont="1" applyFill="1" applyBorder="1" applyAlignment="1">
      <alignment horizontal="center" vertical="top" wrapText="1"/>
    </xf>
    <xf numFmtId="165" fontId="3" fillId="6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165" fontId="3" fillId="7" borderId="1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2" borderId="8" xfId="0" applyFill="1" applyBorder="1"/>
    <xf numFmtId="10" fontId="0" fillId="2" borderId="0" xfId="0" applyNumberFormat="1" applyFill="1" applyBorder="1"/>
    <xf numFmtId="10" fontId="0" fillId="2" borderId="9" xfId="2" applyNumberFormat="1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/>
    <xf numFmtId="0" fontId="0" fillId="3" borderId="8" xfId="0" applyFill="1" applyBorder="1" applyAlignment="1">
      <alignment horizontal="center"/>
    </xf>
    <xf numFmtId="0" fontId="0" fillId="3" borderId="0" xfId="0" applyFill="1" applyBorder="1"/>
    <xf numFmtId="10" fontId="0" fillId="3" borderId="9" xfId="2" applyNumberFormat="1" applyFont="1" applyFill="1" applyBorder="1"/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3" fontId="3" fillId="3" borderId="0" xfId="1" applyFont="1" applyFill="1" applyBorder="1" applyAlignment="1">
      <alignment horizontal="center"/>
    </xf>
    <xf numFmtId="0" fontId="3" fillId="3" borderId="0" xfId="0" applyFont="1" applyFill="1" applyBorder="1"/>
    <xf numFmtId="0" fontId="3" fillId="3" borderId="5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0" fontId="3" fillId="3" borderId="1" xfId="0" applyFont="1" applyFill="1" applyBorder="1"/>
    <xf numFmtId="0" fontId="0" fillId="6" borderId="8" xfId="0" applyFill="1" applyBorder="1" applyAlignment="1">
      <alignment horizontal="center"/>
    </xf>
    <xf numFmtId="165" fontId="0" fillId="6" borderId="0" xfId="0" applyNumberFormat="1" applyFill="1" applyBorder="1"/>
    <xf numFmtId="0" fontId="0" fillId="6" borderId="0" xfId="0" applyFill="1" applyBorder="1"/>
    <xf numFmtId="10" fontId="0" fillId="6" borderId="9" xfId="2" applyNumberFormat="1" applyFont="1" applyFill="1" applyBorder="1"/>
    <xf numFmtId="0" fontId="3" fillId="6" borderId="5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/>
    </xf>
    <xf numFmtId="43" fontId="3" fillId="6" borderId="0" xfId="1" applyFont="1" applyFill="1" applyBorder="1" applyAlignment="1">
      <alignment horizontal="center"/>
    </xf>
    <xf numFmtId="165" fontId="3" fillId="6" borderId="0" xfId="0" applyNumberFormat="1" applyFont="1" applyFill="1" applyBorder="1"/>
    <xf numFmtId="0" fontId="3" fillId="6" borderId="0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3" fontId="3" fillId="6" borderId="1" xfId="1" applyFont="1" applyFill="1" applyBorder="1" applyAlignment="1">
      <alignment horizontal="center"/>
    </xf>
    <xf numFmtId="165" fontId="3" fillId="6" borderId="1" xfId="0" applyNumberFormat="1" applyFont="1" applyFill="1" applyBorder="1"/>
    <xf numFmtId="0" fontId="3" fillId="6" borderId="1" xfId="0" applyFont="1" applyFill="1" applyBorder="1"/>
    <xf numFmtId="44" fontId="3" fillId="6" borderId="1" xfId="0" applyNumberFormat="1" applyFont="1" applyFill="1" applyBorder="1" applyAlignment="1">
      <alignment horizontal="center"/>
    </xf>
    <xf numFmtId="44" fontId="3" fillId="6" borderId="6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65" fontId="0" fillId="7" borderId="0" xfId="0" applyNumberFormat="1" applyFill="1" applyBorder="1"/>
    <xf numFmtId="0" fontId="0" fillId="7" borderId="0" xfId="0" applyFill="1" applyBorder="1"/>
    <xf numFmtId="10" fontId="0" fillId="7" borderId="9" xfId="2" applyNumberFormat="1" applyFont="1" applyFill="1" applyBorder="1"/>
    <xf numFmtId="0" fontId="3" fillId="7" borderId="5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top" wrapText="1"/>
    </xf>
    <xf numFmtId="0" fontId="10" fillId="7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43" fontId="3" fillId="7" borderId="0" xfId="1" applyFont="1" applyFill="1" applyBorder="1" applyAlignment="1">
      <alignment horizontal="center"/>
    </xf>
    <xf numFmtId="165" fontId="3" fillId="7" borderId="0" xfId="0" applyNumberFormat="1" applyFont="1" applyFill="1" applyBorder="1"/>
    <xf numFmtId="0" fontId="3" fillId="7" borderId="0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3" fontId="3" fillId="7" borderId="1" xfId="1" applyFont="1" applyFill="1" applyBorder="1" applyAlignment="1">
      <alignment horizontal="center"/>
    </xf>
    <xf numFmtId="165" fontId="3" fillId="7" borderId="1" xfId="0" applyNumberFormat="1" applyFont="1" applyFill="1" applyBorder="1"/>
    <xf numFmtId="0" fontId="3" fillId="7" borderId="1" xfId="0" applyFont="1" applyFill="1" applyBorder="1"/>
    <xf numFmtId="44" fontId="3" fillId="7" borderId="1" xfId="0" applyNumberFormat="1" applyFont="1" applyFill="1" applyBorder="1" applyAlignment="1">
      <alignment horizontal="center"/>
    </xf>
    <xf numFmtId="44" fontId="3" fillId="7" borderId="6" xfId="0" applyNumberFormat="1" applyFont="1" applyFill="1" applyBorder="1" applyAlignment="1">
      <alignment horizontal="center"/>
    </xf>
    <xf numFmtId="10" fontId="5" fillId="0" borderId="0" xfId="2" applyNumberFormat="1" applyFont="1" applyBorder="1"/>
    <xf numFmtId="10" fontId="3" fillId="3" borderId="0" xfId="0" applyNumberFormat="1" applyFont="1" applyFill="1" applyBorder="1"/>
    <xf numFmtId="10" fontId="0" fillId="0" borderId="0" xfId="2" applyNumberFormat="1" applyFont="1"/>
    <xf numFmtId="166" fontId="5" fillId="3" borderId="0" xfId="1" applyNumberFormat="1" applyFont="1" applyFill="1" applyBorder="1"/>
    <xf numFmtId="166" fontId="8" fillId="3" borderId="0" xfId="1" applyNumberFormat="1" applyFont="1" applyFill="1" applyBorder="1"/>
    <xf numFmtId="166" fontId="5" fillId="6" borderId="0" xfId="1" applyNumberFormat="1" applyFont="1" applyFill="1"/>
    <xf numFmtId="166" fontId="8" fillId="6" borderId="0" xfId="1" applyNumberFormat="1" applyFont="1" applyFill="1"/>
    <xf numFmtId="166" fontId="5" fillId="7" borderId="0" xfId="1" applyNumberFormat="1" applyFont="1" applyFill="1"/>
    <xf numFmtId="166" fontId="8" fillId="7" borderId="0" xfId="1" applyNumberFormat="1" applyFont="1" applyFill="1"/>
    <xf numFmtId="166" fontId="0" fillId="2" borderId="8" xfId="1" applyNumberFormat="1" applyFont="1" applyFill="1" applyBorder="1"/>
    <xf numFmtId="166" fontId="0" fillId="2" borderId="0" xfId="0" applyNumberFormat="1" applyFill="1" applyBorder="1"/>
    <xf numFmtId="166" fontId="0" fillId="2" borderId="9" xfId="0" applyNumberFormat="1" applyFill="1" applyBorder="1"/>
    <xf numFmtId="166" fontId="0" fillId="2" borderId="7" xfId="0" applyNumberFormat="1" applyFill="1" applyBorder="1"/>
    <xf numFmtId="166" fontId="0" fillId="2" borderId="10" xfId="0" applyNumberFormat="1" applyFill="1" applyBorder="1" applyAlignment="1">
      <alignment horizontal="center"/>
    </xf>
    <xf numFmtId="166" fontId="0" fillId="3" borderId="0" xfId="1" applyNumberFormat="1" applyFont="1" applyFill="1" applyBorder="1" applyAlignment="1">
      <alignment horizontal="center"/>
    </xf>
    <xf numFmtId="167" fontId="0" fillId="3" borderId="0" xfId="0" applyNumberFormat="1" applyFill="1" applyBorder="1"/>
    <xf numFmtId="167" fontId="0" fillId="3" borderId="9" xfId="0" applyNumberFormat="1" applyFill="1" applyBorder="1"/>
    <xf numFmtId="167" fontId="0" fillId="3" borderId="7" xfId="0" applyNumberFormat="1" applyFill="1" applyBorder="1"/>
    <xf numFmtId="167" fontId="0" fillId="3" borderId="10" xfId="0" applyNumberFormat="1" applyFill="1" applyBorder="1"/>
    <xf numFmtId="167" fontId="3" fillId="3" borderId="0" xfId="0" applyNumberFormat="1" applyFont="1" applyFill="1" applyBorder="1"/>
    <xf numFmtId="167" fontId="3" fillId="3" borderId="9" xfId="0" applyNumberFormat="1" applyFont="1" applyFill="1" applyBorder="1"/>
    <xf numFmtId="167" fontId="3" fillId="3" borderId="1" xfId="0" applyNumberFormat="1" applyFont="1" applyFill="1" applyBorder="1" applyAlignment="1">
      <alignment horizontal="center"/>
    </xf>
    <xf numFmtId="167" fontId="3" fillId="3" borderId="6" xfId="0" applyNumberFormat="1" applyFont="1" applyFill="1" applyBorder="1" applyAlignment="1">
      <alignment horizontal="center"/>
    </xf>
    <xf numFmtId="167" fontId="3" fillId="2" borderId="0" xfId="0" applyNumberFormat="1" applyFont="1" applyFill="1" applyBorder="1"/>
    <xf numFmtId="167" fontId="3" fillId="2" borderId="9" xfId="0" applyNumberFormat="1" applyFont="1" applyFill="1" applyBorder="1"/>
    <xf numFmtId="166" fontId="0" fillId="6" borderId="0" xfId="1" applyNumberFormat="1" applyFont="1" applyFill="1" applyBorder="1" applyAlignment="1">
      <alignment horizontal="center"/>
    </xf>
    <xf numFmtId="167" fontId="0" fillId="6" borderId="0" xfId="0" applyNumberFormat="1" applyFill="1" applyBorder="1"/>
    <xf numFmtId="167" fontId="0" fillId="6" borderId="9" xfId="0" applyNumberFormat="1" applyFill="1" applyBorder="1"/>
    <xf numFmtId="167" fontId="0" fillId="6" borderId="7" xfId="0" applyNumberFormat="1" applyFill="1" applyBorder="1"/>
    <xf numFmtId="167" fontId="0" fillId="6" borderId="10" xfId="0" applyNumberFormat="1" applyFill="1" applyBorder="1"/>
    <xf numFmtId="167" fontId="3" fillId="6" borderId="0" xfId="0" applyNumberFormat="1" applyFont="1" applyFill="1" applyBorder="1"/>
    <xf numFmtId="167" fontId="3" fillId="6" borderId="9" xfId="0" applyNumberFormat="1" applyFont="1" applyFill="1" applyBorder="1"/>
    <xf numFmtId="166" fontId="3" fillId="7" borderId="1" xfId="1" applyNumberFormat="1" applyFont="1" applyFill="1" applyBorder="1" applyAlignment="1">
      <alignment horizontal="center" vertical="top" wrapText="1"/>
    </xf>
    <xf numFmtId="166" fontId="0" fillId="7" borderId="0" xfId="1" applyNumberFormat="1" applyFont="1" applyFill="1" applyBorder="1" applyAlignment="1">
      <alignment horizontal="center"/>
    </xf>
    <xf numFmtId="166" fontId="3" fillId="7" borderId="0" xfId="1" applyNumberFormat="1" applyFont="1" applyFill="1" applyBorder="1" applyAlignment="1">
      <alignment horizontal="center"/>
    </xf>
    <xf numFmtId="167" fontId="0" fillId="7" borderId="0" xfId="0" applyNumberFormat="1" applyFill="1" applyBorder="1"/>
    <xf numFmtId="167" fontId="0" fillId="7" borderId="9" xfId="0" applyNumberFormat="1" applyFill="1" applyBorder="1"/>
    <xf numFmtId="167" fontId="0" fillId="7" borderId="7" xfId="0" applyNumberFormat="1" applyFill="1" applyBorder="1"/>
    <xf numFmtId="167" fontId="0" fillId="7" borderId="10" xfId="0" applyNumberFormat="1" applyFill="1" applyBorder="1"/>
    <xf numFmtId="167" fontId="3" fillId="7" borderId="0" xfId="0" applyNumberFormat="1" applyFont="1" applyFill="1" applyBorder="1"/>
    <xf numFmtId="167" fontId="3" fillId="7" borderId="9" xfId="0" applyNumberFormat="1" applyFont="1" applyFill="1" applyBorder="1"/>
    <xf numFmtId="0" fontId="5" fillId="0" borderId="0" xfId="3" applyFont="1" applyAlignment="1">
      <alignment horizontal="center" wrapText="1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6" fillId="9" borderId="2" xfId="3" applyFont="1" applyFill="1" applyBorder="1" applyAlignment="1">
      <alignment horizontal="center" vertical="center"/>
    </xf>
    <xf numFmtId="0" fontId="6" fillId="9" borderId="3" xfId="3" applyFont="1" applyFill="1" applyBorder="1" applyAlignment="1">
      <alignment horizontal="center" vertical="center"/>
    </xf>
    <xf numFmtId="0" fontId="6" fillId="9" borderId="4" xfId="3" applyFont="1" applyFill="1" applyBorder="1" applyAlignment="1">
      <alignment horizontal="center" vertical="center"/>
    </xf>
    <xf numFmtId="0" fontId="6" fillId="9" borderId="5" xfId="3" applyFont="1" applyFill="1" applyBorder="1" applyAlignment="1">
      <alignment horizontal="center" vertical="center"/>
    </xf>
    <xf numFmtId="0" fontId="6" fillId="9" borderId="1" xfId="3" applyFont="1" applyFill="1" applyBorder="1" applyAlignment="1">
      <alignment horizontal="center" vertical="center"/>
    </xf>
    <xf numFmtId="0" fontId="6" fillId="9" borderId="6" xfId="3" applyFont="1" applyFill="1" applyBorder="1" applyAlignment="1">
      <alignment horizontal="center" vertical="center"/>
    </xf>
    <xf numFmtId="0" fontId="6" fillId="7" borderId="2" xfId="3" applyFont="1" applyFill="1" applyBorder="1" applyAlignment="1">
      <alignment horizontal="center" vertical="center"/>
    </xf>
    <xf numFmtId="0" fontId="6" fillId="7" borderId="3" xfId="3" applyFont="1" applyFill="1" applyBorder="1" applyAlignment="1">
      <alignment horizontal="center" vertical="center"/>
    </xf>
    <xf numFmtId="0" fontId="6" fillId="7" borderId="4" xfId="3" applyFont="1" applyFill="1" applyBorder="1" applyAlignment="1">
      <alignment horizontal="center" vertical="center"/>
    </xf>
    <xf numFmtId="0" fontId="6" fillId="7" borderId="5" xfId="3" applyFont="1" applyFill="1" applyBorder="1" applyAlignment="1">
      <alignment horizontal="center" vertical="center"/>
    </xf>
    <xf numFmtId="0" fontId="6" fillId="7" borderId="1" xfId="3" applyFont="1" applyFill="1" applyBorder="1" applyAlignment="1">
      <alignment horizontal="center" vertical="center"/>
    </xf>
    <xf numFmtId="0" fontId="6" fillId="7" borderId="6" xfId="3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wrapText="1"/>
    </xf>
    <xf numFmtId="0" fontId="6" fillId="0" borderId="1" xfId="3" applyFont="1" applyBorder="1" applyAlignment="1">
      <alignment horizontal="center" wrapText="1"/>
    </xf>
    <xf numFmtId="0" fontId="7" fillId="3" borderId="2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7" fillId="3" borderId="6" xfId="3" applyFont="1" applyFill="1" applyBorder="1" applyAlignment="1">
      <alignment horizontal="center"/>
    </xf>
    <xf numFmtId="0" fontId="7" fillId="6" borderId="5" xfId="3" applyFont="1" applyFill="1" applyBorder="1" applyAlignment="1">
      <alignment horizontal="center"/>
    </xf>
    <xf numFmtId="0" fontId="7" fillId="6" borderId="1" xfId="3" applyFont="1" applyFill="1" applyBorder="1" applyAlignment="1">
      <alignment horizontal="center"/>
    </xf>
    <xf numFmtId="0" fontId="7" fillId="6" borderId="6" xfId="3" applyFont="1" applyFill="1" applyBorder="1" applyAlignment="1">
      <alignment horizontal="center"/>
    </xf>
    <xf numFmtId="0" fontId="7" fillId="6" borderId="2" xfId="3" applyFont="1" applyFill="1" applyBorder="1" applyAlignment="1">
      <alignment horizontal="center"/>
    </xf>
    <xf numFmtId="0" fontId="7" fillId="6" borderId="3" xfId="3" applyFont="1" applyFill="1" applyBorder="1" applyAlignment="1">
      <alignment horizontal="center"/>
    </xf>
    <xf numFmtId="0" fontId="7" fillId="6" borderId="4" xfId="3" applyFont="1" applyFill="1" applyBorder="1" applyAlignment="1">
      <alignment horizontal="center"/>
    </xf>
    <xf numFmtId="0" fontId="7" fillId="7" borderId="2" xfId="3" applyFont="1" applyFill="1" applyBorder="1" applyAlignment="1">
      <alignment horizontal="center"/>
    </xf>
    <xf numFmtId="0" fontId="7" fillId="7" borderId="3" xfId="3" applyFont="1" applyFill="1" applyBorder="1" applyAlignment="1">
      <alignment horizontal="center"/>
    </xf>
    <xf numFmtId="0" fontId="7" fillId="7" borderId="4" xfId="3" applyFont="1" applyFill="1" applyBorder="1" applyAlignment="1">
      <alignment horizontal="center"/>
    </xf>
    <xf numFmtId="0" fontId="7" fillId="7" borderId="5" xfId="3" applyFont="1" applyFill="1" applyBorder="1" applyAlignment="1">
      <alignment horizontal="center"/>
    </xf>
    <xf numFmtId="0" fontId="7" fillId="7" borderId="1" xfId="3" applyFont="1" applyFill="1" applyBorder="1" applyAlignment="1">
      <alignment horizontal="center"/>
    </xf>
    <xf numFmtId="0" fontId="7" fillId="7" borderId="6" xfId="3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 wrapText="1"/>
    </xf>
    <xf numFmtId="0" fontId="6" fillId="3" borderId="1" xfId="3" applyFont="1" applyFill="1" applyBorder="1" applyAlignment="1">
      <alignment horizontal="center" wrapText="1"/>
    </xf>
    <xf numFmtId="0" fontId="6" fillId="6" borderId="0" xfId="3" applyFont="1" applyFill="1" applyBorder="1" applyAlignment="1">
      <alignment horizontal="center" wrapText="1"/>
    </xf>
    <xf numFmtId="0" fontId="6" fillId="6" borderId="1" xfId="3" applyFont="1" applyFill="1" applyBorder="1" applyAlignment="1">
      <alignment horizontal="center" wrapText="1"/>
    </xf>
    <xf numFmtId="0" fontId="6" fillId="7" borderId="0" xfId="3" applyFont="1" applyFill="1" applyBorder="1" applyAlignment="1">
      <alignment horizontal="center" wrapText="1"/>
    </xf>
    <xf numFmtId="0" fontId="6" fillId="7" borderId="1" xfId="3" applyFont="1" applyFill="1" applyBorder="1" applyAlignment="1">
      <alignment horizontal="center" wrapText="1"/>
    </xf>
    <xf numFmtId="0" fontId="6" fillId="8" borderId="2" xfId="3" applyFont="1" applyFill="1" applyBorder="1" applyAlignment="1">
      <alignment horizontal="center" vertical="center"/>
    </xf>
    <xf numFmtId="0" fontId="6" fillId="8" borderId="3" xfId="3" applyFont="1" applyFill="1" applyBorder="1" applyAlignment="1">
      <alignment horizontal="center" vertical="center"/>
    </xf>
    <xf numFmtId="0" fontId="6" fillId="8" borderId="4" xfId="3" applyFont="1" applyFill="1" applyBorder="1" applyAlignment="1">
      <alignment horizontal="center" vertical="center"/>
    </xf>
    <xf numFmtId="0" fontId="6" fillId="8" borderId="8" xfId="3" applyFont="1" applyFill="1" applyBorder="1" applyAlignment="1">
      <alignment horizontal="center" vertical="center"/>
    </xf>
    <xf numFmtId="0" fontId="6" fillId="8" borderId="0" xfId="3" applyFont="1" applyFill="1" applyBorder="1" applyAlignment="1">
      <alignment horizontal="center" vertical="center"/>
    </xf>
    <xf numFmtId="0" fontId="6" fillId="8" borderId="9" xfId="3" applyFont="1" applyFill="1" applyBorder="1" applyAlignment="1">
      <alignment horizontal="center" vertical="center"/>
    </xf>
    <xf numFmtId="0" fontId="6" fillId="8" borderId="5" xfId="3" applyFont="1" applyFill="1" applyBorder="1" applyAlignment="1">
      <alignment horizontal="center" vertical="center"/>
    </xf>
    <xf numFmtId="0" fontId="6" fillId="8" borderId="1" xfId="3" applyFont="1" applyFill="1" applyBorder="1" applyAlignment="1">
      <alignment horizontal="center" vertical="center"/>
    </xf>
    <xf numFmtId="0" fontId="6" fillId="8" borderId="6" xfId="3" applyFont="1" applyFill="1" applyBorder="1" applyAlignment="1">
      <alignment horizontal="center" vertical="center"/>
    </xf>
    <xf numFmtId="0" fontId="6" fillId="0" borderId="0" xfId="3" applyFont="1" applyAlignment="1">
      <alignment horizontal="center" textRotation="90"/>
    </xf>
    <xf numFmtId="0" fontId="6" fillId="0" borderId="1" xfId="3" applyFont="1" applyBorder="1" applyAlignment="1">
      <alignment horizontal="center" textRotation="90"/>
    </xf>
    <xf numFmtId="0" fontId="6" fillId="7" borderId="2" xfId="3" applyFont="1" applyFill="1" applyBorder="1" applyAlignment="1">
      <alignment horizontal="center"/>
    </xf>
    <xf numFmtId="0" fontId="6" fillId="7" borderId="3" xfId="3" applyFont="1" applyFill="1" applyBorder="1" applyAlignment="1">
      <alignment horizontal="center"/>
    </xf>
    <xf numFmtId="0" fontId="6" fillId="7" borderId="4" xfId="3" applyFont="1" applyFill="1" applyBorder="1" applyAlignment="1">
      <alignment horizontal="center"/>
    </xf>
    <xf numFmtId="0" fontId="6" fillId="7" borderId="5" xfId="3" applyFont="1" applyFill="1" applyBorder="1" applyAlignment="1">
      <alignment horizontal="center"/>
    </xf>
    <xf numFmtId="0" fontId="6" fillId="7" borderId="1" xfId="3" applyFont="1" applyFill="1" applyBorder="1" applyAlignment="1">
      <alignment horizontal="center"/>
    </xf>
    <xf numFmtId="0" fontId="6" fillId="7" borderId="6" xfId="3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7" fontId="12" fillId="3" borderId="0" xfId="0" applyNumberFormat="1" applyFont="1" applyFill="1" applyBorder="1" applyAlignment="1">
      <alignment horizontal="center"/>
    </xf>
    <xf numFmtId="167" fontId="12" fillId="3" borderId="9" xfId="0" applyNumberFormat="1" applyFont="1" applyFill="1" applyBorder="1" applyAlignment="1">
      <alignment horizontal="center"/>
    </xf>
    <xf numFmtId="0" fontId="6" fillId="3" borderId="2" xfId="3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6" fillId="3" borderId="5" xfId="3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6" fillId="3" borderId="6" xfId="3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6" fillId="6" borderId="4" xfId="3" applyFont="1" applyFill="1" applyBorder="1" applyAlignment="1">
      <alignment horizontal="center"/>
    </xf>
    <xf numFmtId="0" fontId="6" fillId="6" borderId="5" xfId="3" applyFont="1" applyFill="1" applyBorder="1" applyAlignment="1">
      <alignment horizontal="center"/>
    </xf>
    <xf numFmtId="0" fontId="6" fillId="6" borderId="1" xfId="3" applyFont="1" applyFill="1" applyBorder="1" applyAlignment="1">
      <alignment horizontal="center"/>
    </xf>
    <xf numFmtId="0" fontId="6" fillId="6" borderId="6" xfId="3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9E9C05F8-7541-4F99-8700-A36798ECC06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B6CC0-A485-4BCF-869A-D71E700F3B2E}">
  <sheetPr>
    <pageSetUpPr fitToPage="1"/>
  </sheetPr>
  <dimension ref="A1:AB268"/>
  <sheetViews>
    <sheetView workbookViewId="0">
      <pane xSplit="5" ySplit="7" topLeftCell="F8" activePane="bottomRight" state="frozen"/>
      <selection activeCell="P31" sqref="P31"/>
      <selection pane="topRight" activeCell="P31" sqref="P31"/>
      <selection pane="bottomLeft" activeCell="P31" sqref="P31"/>
      <selection pane="bottomRight" activeCell="V266" sqref="V5:V266"/>
    </sheetView>
  </sheetViews>
  <sheetFormatPr defaultRowHeight="15.75" x14ac:dyDescent="0.25"/>
  <cols>
    <col min="1" max="1" width="22.140625" style="1" bestFit="1" customWidth="1"/>
    <col min="2" max="2" width="4.28515625" style="1" bestFit="1" customWidth="1"/>
    <col min="3" max="3" width="9.140625" style="1"/>
    <col min="4" max="4" width="3.85546875" style="1" bestFit="1" customWidth="1"/>
    <col min="5" max="5" width="5.140625" style="1" bestFit="1" customWidth="1"/>
    <col min="6" max="6" width="17.28515625" style="1" bestFit="1" customWidth="1"/>
    <col min="7" max="7" width="10.42578125" style="1" customWidth="1"/>
    <col min="8" max="8" width="9.140625" style="1"/>
    <col min="9" max="9" width="4.85546875" style="1" customWidth="1"/>
    <col min="10" max="10" width="14.28515625" style="18" bestFit="1" customWidth="1"/>
    <col min="11" max="12" width="9.140625" style="18"/>
    <col min="13" max="14" width="9.140625" style="1"/>
    <col min="15" max="15" width="3.7109375" style="1" customWidth="1"/>
    <col min="16" max="16" width="13" style="18" bestFit="1" customWidth="1"/>
    <col min="17" max="17" width="9.7109375" style="18" bestFit="1" customWidth="1"/>
    <col min="18" max="18" width="9.28515625" style="18" bestFit="1" customWidth="1"/>
    <col min="19" max="19" width="9.7109375" style="1" bestFit="1" customWidth="1"/>
    <col min="20" max="20" width="8.42578125" style="37" customWidth="1"/>
    <col min="21" max="21" width="3.140625" style="1" customWidth="1"/>
    <col min="22" max="22" width="14.28515625" style="1" customWidth="1"/>
    <col min="23" max="27" width="9.140625" style="1"/>
    <col min="28" max="28" width="11.5703125" style="1" hidden="1" customWidth="1"/>
    <col min="29" max="248" width="9.140625" style="1"/>
    <col min="249" max="249" width="4.28515625" style="1" bestFit="1" customWidth="1"/>
    <col min="250" max="250" width="9.140625" style="1"/>
    <col min="251" max="251" width="3.85546875" style="1" bestFit="1" customWidth="1"/>
    <col min="252" max="252" width="5.140625" style="1" bestFit="1" customWidth="1"/>
    <col min="253" max="256" width="17.28515625" style="1" customWidth="1"/>
    <col min="257" max="257" width="17.28515625" style="1" bestFit="1" customWidth="1"/>
    <col min="258" max="259" width="17.28515625" style="1" customWidth="1"/>
    <col min="260" max="260" width="11.7109375" style="1" bestFit="1" customWidth="1"/>
    <col min="261" max="504" width="9.140625" style="1"/>
    <col min="505" max="505" width="4.28515625" style="1" bestFit="1" customWidth="1"/>
    <col min="506" max="506" width="9.140625" style="1"/>
    <col min="507" max="507" width="3.85546875" style="1" bestFit="1" customWidth="1"/>
    <col min="508" max="508" width="5.140625" style="1" bestFit="1" customWidth="1"/>
    <col min="509" max="512" width="17.28515625" style="1" customWidth="1"/>
    <col min="513" max="513" width="17.28515625" style="1" bestFit="1" customWidth="1"/>
    <col min="514" max="515" width="17.28515625" style="1" customWidth="1"/>
    <col min="516" max="516" width="11.7109375" style="1" bestFit="1" customWidth="1"/>
    <col min="517" max="760" width="9.140625" style="1"/>
    <col min="761" max="761" width="4.28515625" style="1" bestFit="1" customWidth="1"/>
    <col min="762" max="762" width="9.140625" style="1"/>
    <col min="763" max="763" width="3.85546875" style="1" bestFit="1" customWidth="1"/>
    <col min="764" max="764" width="5.140625" style="1" bestFit="1" customWidth="1"/>
    <col min="765" max="768" width="17.28515625" style="1" customWidth="1"/>
    <col min="769" max="769" width="17.28515625" style="1" bestFit="1" customWidth="1"/>
    <col min="770" max="771" width="17.28515625" style="1" customWidth="1"/>
    <col min="772" max="772" width="11.7109375" style="1" bestFit="1" customWidth="1"/>
    <col min="773" max="1016" width="9.140625" style="1"/>
    <col min="1017" max="1017" width="4.28515625" style="1" bestFit="1" customWidth="1"/>
    <col min="1018" max="1018" width="9.140625" style="1"/>
    <col min="1019" max="1019" width="3.85546875" style="1" bestFit="1" customWidth="1"/>
    <col min="1020" max="1020" width="5.140625" style="1" bestFit="1" customWidth="1"/>
    <col min="1021" max="1024" width="17.28515625" style="1" customWidth="1"/>
    <col min="1025" max="1025" width="17.28515625" style="1" bestFit="1" customWidth="1"/>
    <col min="1026" max="1027" width="17.28515625" style="1" customWidth="1"/>
    <col min="1028" max="1028" width="11.7109375" style="1" bestFit="1" customWidth="1"/>
    <col min="1029" max="1272" width="9.140625" style="1"/>
    <col min="1273" max="1273" width="4.28515625" style="1" bestFit="1" customWidth="1"/>
    <col min="1274" max="1274" width="9.140625" style="1"/>
    <col min="1275" max="1275" width="3.85546875" style="1" bestFit="1" customWidth="1"/>
    <col min="1276" max="1276" width="5.140625" style="1" bestFit="1" customWidth="1"/>
    <col min="1277" max="1280" width="17.28515625" style="1" customWidth="1"/>
    <col min="1281" max="1281" width="17.28515625" style="1" bestFit="1" customWidth="1"/>
    <col min="1282" max="1283" width="17.28515625" style="1" customWidth="1"/>
    <col min="1284" max="1284" width="11.7109375" style="1" bestFit="1" customWidth="1"/>
    <col min="1285" max="1528" width="9.140625" style="1"/>
    <col min="1529" max="1529" width="4.28515625" style="1" bestFit="1" customWidth="1"/>
    <col min="1530" max="1530" width="9.140625" style="1"/>
    <col min="1531" max="1531" width="3.85546875" style="1" bestFit="1" customWidth="1"/>
    <col min="1532" max="1532" width="5.140625" style="1" bestFit="1" customWidth="1"/>
    <col min="1533" max="1536" width="17.28515625" style="1" customWidth="1"/>
    <col min="1537" max="1537" width="17.28515625" style="1" bestFit="1" customWidth="1"/>
    <col min="1538" max="1539" width="17.28515625" style="1" customWidth="1"/>
    <col min="1540" max="1540" width="11.7109375" style="1" bestFit="1" customWidth="1"/>
    <col min="1541" max="1784" width="9.140625" style="1"/>
    <col min="1785" max="1785" width="4.28515625" style="1" bestFit="1" customWidth="1"/>
    <col min="1786" max="1786" width="9.140625" style="1"/>
    <col min="1787" max="1787" width="3.85546875" style="1" bestFit="1" customWidth="1"/>
    <col min="1788" max="1788" width="5.140625" style="1" bestFit="1" customWidth="1"/>
    <col min="1789" max="1792" width="17.28515625" style="1" customWidth="1"/>
    <col min="1793" max="1793" width="17.28515625" style="1" bestFit="1" customWidth="1"/>
    <col min="1794" max="1795" width="17.28515625" style="1" customWidth="1"/>
    <col min="1796" max="1796" width="11.7109375" style="1" bestFit="1" customWidth="1"/>
    <col min="1797" max="2040" width="9.140625" style="1"/>
    <col min="2041" max="2041" width="4.28515625" style="1" bestFit="1" customWidth="1"/>
    <col min="2042" max="2042" width="9.140625" style="1"/>
    <col min="2043" max="2043" width="3.85546875" style="1" bestFit="1" customWidth="1"/>
    <col min="2044" max="2044" width="5.140625" style="1" bestFit="1" customWidth="1"/>
    <col min="2045" max="2048" width="17.28515625" style="1" customWidth="1"/>
    <col min="2049" max="2049" width="17.28515625" style="1" bestFit="1" customWidth="1"/>
    <col min="2050" max="2051" width="17.28515625" style="1" customWidth="1"/>
    <col min="2052" max="2052" width="11.7109375" style="1" bestFit="1" customWidth="1"/>
    <col min="2053" max="2296" width="9.140625" style="1"/>
    <col min="2297" max="2297" width="4.28515625" style="1" bestFit="1" customWidth="1"/>
    <col min="2298" max="2298" width="9.140625" style="1"/>
    <col min="2299" max="2299" width="3.85546875" style="1" bestFit="1" customWidth="1"/>
    <col min="2300" max="2300" width="5.140625" style="1" bestFit="1" customWidth="1"/>
    <col min="2301" max="2304" width="17.28515625" style="1" customWidth="1"/>
    <col min="2305" max="2305" width="17.28515625" style="1" bestFit="1" customWidth="1"/>
    <col min="2306" max="2307" width="17.28515625" style="1" customWidth="1"/>
    <col min="2308" max="2308" width="11.7109375" style="1" bestFit="1" customWidth="1"/>
    <col min="2309" max="2552" width="9.140625" style="1"/>
    <col min="2553" max="2553" width="4.28515625" style="1" bestFit="1" customWidth="1"/>
    <col min="2554" max="2554" width="9.140625" style="1"/>
    <col min="2555" max="2555" width="3.85546875" style="1" bestFit="1" customWidth="1"/>
    <col min="2556" max="2556" width="5.140625" style="1" bestFit="1" customWidth="1"/>
    <col min="2557" max="2560" width="17.28515625" style="1" customWidth="1"/>
    <col min="2561" max="2561" width="17.28515625" style="1" bestFit="1" customWidth="1"/>
    <col min="2562" max="2563" width="17.28515625" style="1" customWidth="1"/>
    <col min="2564" max="2564" width="11.7109375" style="1" bestFit="1" customWidth="1"/>
    <col min="2565" max="2808" width="9.140625" style="1"/>
    <col min="2809" max="2809" width="4.28515625" style="1" bestFit="1" customWidth="1"/>
    <col min="2810" max="2810" width="9.140625" style="1"/>
    <col min="2811" max="2811" width="3.85546875" style="1" bestFit="1" customWidth="1"/>
    <col min="2812" max="2812" width="5.140625" style="1" bestFit="1" customWidth="1"/>
    <col min="2813" max="2816" width="17.28515625" style="1" customWidth="1"/>
    <col min="2817" max="2817" width="17.28515625" style="1" bestFit="1" customWidth="1"/>
    <col min="2818" max="2819" width="17.28515625" style="1" customWidth="1"/>
    <col min="2820" max="2820" width="11.7109375" style="1" bestFit="1" customWidth="1"/>
    <col min="2821" max="3064" width="9.140625" style="1"/>
    <col min="3065" max="3065" width="4.28515625" style="1" bestFit="1" customWidth="1"/>
    <col min="3066" max="3066" width="9.140625" style="1"/>
    <col min="3067" max="3067" width="3.85546875" style="1" bestFit="1" customWidth="1"/>
    <col min="3068" max="3068" width="5.140625" style="1" bestFit="1" customWidth="1"/>
    <col min="3069" max="3072" width="17.28515625" style="1" customWidth="1"/>
    <col min="3073" max="3073" width="17.28515625" style="1" bestFit="1" customWidth="1"/>
    <col min="3074" max="3075" width="17.28515625" style="1" customWidth="1"/>
    <col min="3076" max="3076" width="11.7109375" style="1" bestFit="1" customWidth="1"/>
    <col min="3077" max="3320" width="9.140625" style="1"/>
    <col min="3321" max="3321" width="4.28515625" style="1" bestFit="1" customWidth="1"/>
    <col min="3322" max="3322" width="9.140625" style="1"/>
    <col min="3323" max="3323" width="3.85546875" style="1" bestFit="1" customWidth="1"/>
    <col min="3324" max="3324" width="5.140625" style="1" bestFit="1" customWidth="1"/>
    <col min="3325" max="3328" width="17.28515625" style="1" customWidth="1"/>
    <col min="3329" max="3329" width="17.28515625" style="1" bestFit="1" customWidth="1"/>
    <col min="3330" max="3331" width="17.28515625" style="1" customWidth="1"/>
    <col min="3332" max="3332" width="11.7109375" style="1" bestFit="1" customWidth="1"/>
    <col min="3333" max="3576" width="9.140625" style="1"/>
    <col min="3577" max="3577" width="4.28515625" style="1" bestFit="1" customWidth="1"/>
    <col min="3578" max="3578" width="9.140625" style="1"/>
    <col min="3579" max="3579" width="3.85546875" style="1" bestFit="1" customWidth="1"/>
    <col min="3580" max="3580" width="5.140625" style="1" bestFit="1" customWidth="1"/>
    <col min="3581" max="3584" width="17.28515625" style="1" customWidth="1"/>
    <col min="3585" max="3585" width="17.28515625" style="1" bestFit="1" customWidth="1"/>
    <col min="3586" max="3587" width="17.28515625" style="1" customWidth="1"/>
    <col min="3588" max="3588" width="11.7109375" style="1" bestFit="1" customWidth="1"/>
    <col min="3589" max="3832" width="9.140625" style="1"/>
    <col min="3833" max="3833" width="4.28515625" style="1" bestFit="1" customWidth="1"/>
    <col min="3834" max="3834" width="9.140625" style="1"/>
    <col min="3835" max="3835" width="3.85546875" style="1" bestFit="1" customWidth="1"/>
    <col min="3836" max="3836" width="5.140625" style="1" bestFit="1" customWidth="1"/>
    <col min="3837" max="3840" width="17.28515625" style="1" customWidth="1"/>
    <col min="3841" max="3841" width="17.28515625" style="1" bestFit="1" customWidth="1"/>
    <col min="3842" max="3843" width="17.28515625" style="1" customWidth="1"/>
    <col min="3844" max="3844" width="11.7109375" style="1" bestFit="1" customWidth="1"/>
    <col min="3845" max="4088" width="9.140625" style="1"/>
    <col min="4089" max="4089" width="4.28515625" style="1" bestFit="1" customWidth="1"/>
    <col min="4090" max="4090" width="9.140625" style="1"/>
    <col min="4091" max="4091" width="3.85546875" style="1" bestFit="1" customWidth="1"/>
    <col min="4092" max="4092" width="5.140625" style="1" bestFit="1" customWidth="1"/>
    <col min="4093" max="4096" width="17.28515625" style="1" customWidth="1"/>
    <col min="4097" max="4097" width="17.28515625" style="1" bestFit="1" customWidth="1"/>
    <col min="4098" max="4099" width="17.28515625" style="1" customWidth="1"/>
    <col min="4100" max="4100" width="11.7109375" style="1" bestFit="1" customWidth="1"/>
    <col min="4101" max="4344" width="9.140625" style="1"/>
    <col min="4345" max="4345" width="4.28515625" style="1" bestFit="1" customWidth="1"/>
    <col min="4346" max="4346" width="9.140625" style="1"/>
    <col min="4347" max="4347" width="3.85546875" style="1" bestFit="1" customWidth="1"/>
    <col min="4348" max="4348" width="5.140625" style="1" bestFit="1" customWidth="1"/>
    <col min="4349" max="4352" width="17.28515625" style="1" customWidth="1"/>
    <col min="4353" max="4353" width="17.28515625" style="1" bestFit="1" customWidth="1"/>
    <col min="4354" max="4355" width="17.28515625" style="1" customWidth="1"/>
    <col min="4356" max="4356" width="11.7109375" style="1" bestFit="1" customWidth="1"/>
    <col min="4357" max="4600" width="9.140625" style="1"/>
    <col min="4601" max="4601" width="4.28515625" style="1" bestFit="1" customWidth="1"/>
    <col min="4602" max="4602" width="9.140625" style="1"/>
    <col min="4603" max="4603" width="3.85546875" style="1" bestFit="1" customWidth="1"/>
    <col min="4604" max="4604" width="5.140625" style="1" bestFit="1" customWidth="1"/>
    <col min="4605" max="4608" width="17.28515625" style="1" customWidth="1"/>
    <col min="4609" max="4609" width="17.28515625" style="1" bestFit="1" customWidth="1"/>
    <col min="4610" max="4611" width="17.28515625" style="1" customWidth="1"/>
    <col min="4612" max="4612" width="11.7109375" style="1" bestFit="1" customWidth="1"/>
    <col min="4613" max="4856" width="9.140625" style="1"/>
    <col min="4857" max="4857" width="4.28515625" style="1" bestFit="1" customWidth="1"/>
    <col min="4858" max="4858" width="9.140625" style="1"/>
    <col min="4859" max="4859" width="3.85546875" style="1" bestFit="1" customWidth="1"/>
    <col min="4860" max="4860" width="5.140625" style="1" bestFit="1" customWidth="1"/>
    <col min="4861" max="4864" width="17.28515625" style="1" customWidth="1"/>
    <col min="4865" max="4865" width="17.28515625" style="1" bestFit="1" customWidth="1"/>
    <col min="4866" max="4867" width="17.28515625" style="1" customWidth="1"/>
    <col min="4868" max="4868" width="11.7109375" style="1" bestFit="1" customWidth="1"/>
    <col min="4869" max="5112" width="9.140625" style="1"/>
    <col min="5113" max="5113" width="4.28515625" style="1" bestFit="1" customWidth="1"/>
    <col min="5114" max="5114" width="9.140625" style="1"/>
    <col min="5115" max="5115" width="3.85546875" style="1" bestFit="1" customWidth="1"/>
    <col min="5116" max="5116" width="5.140625" style="1" bestFit="1" customWidth="1"/>
    <col min="5117" max="5120" width="17.28515625" style="1" customWidth="1"/>
    <col min="5121" max="5121" width="17.28515625" style="1" bestFit="1" customWidth="1"/>
    <col min="5122" max="5123" width="17.28515625" style="1" customWidth="1"/>
    <col min="5124" max="5124" width="11.7109375" style="1" bestFit="1" customWidth="1"/>
    <col min="5125" max="5368" width="9.140625" style="1"/>
    <col min="5369" max="5369" width="4.28515625" style="1" bestFit="1" customWidth="1"/>
    <col min="5370" max="5370" width="9.140625" style="1"/>
    <col min="5371" max="5371" width="3.85546875" style="1" bestFit="1" customWidth="1"/>
    <col min="5372" max="5372" width="5.140625" style="1" bestFit="1" customWidth="1"/>
    <col min="5373" max="5376" width="17.28515625" style="1" customWidth="1"/>
    <col min="5377" max="5377" width="17.28515625" style="1" bestFit="1" customWidth="1"/>
    <col min="5378" max="5379" width="17.28515625" style="1" customWidth="1"/>
    <col min="5380" max="5380" width="11.7109375" style="1" bestFit="1" customWidth="1"/>
    <col min="5381" max="5624" width="9.140625" style="1"/>
    <col min="5625" max="5625" width="4.28515625" style="1" bestFit="1" customWidth="1"/>
    <col min="5626" max="5626" width="9.140625" style="1"/>
    <col min="5627" max="5627" width="3.85546875" style="1" bestFit="1" customWidth="1"/>
    <col min="5628" max="5628" width="5.140625" style="1" bestFit="1" customWidth="1"/>
    <col min="5629" max="5632" width="17.28515625" style="1" customWidth="1"/>
    <col min="5633" max="5633" width="17.28515625" style="1" bestFit="1" customWidth="1"/>
    <col min="5634" max="5635" width="17.28515625" style="1" customWidth="1"/>
    <col min="5636" max="5636" width="11.7109375" style="1" bestFit="1" customWidth="1"/>
    <col min="5637" max="5880" width="9.140625" style="1"/>
    <col min="5881" max="5881" width="4.28515625" style="1" bestFit="1" customWidth="1"/>
    <col min="5882" max="5882" width="9.140625" style="1"/>
    <col min="5883" max="5883" width="3.85546875" style="1" bestFit="1" customWidth="1"/>
    <col min="5884" max="5884" width="5.140625" style="1" bestFit="1" customWidth="1"/>
    <col min="5885" max="5888" width="17.28515625" style="1" customWidth="1"/>
    <col min="5889" max="5889" width="17.28515625" style="1" bestFit="1" customWidth="1"/>
    <col min="5890" max="5891" width="17.28515625" style="1" customWidth="1"/>
    <col min="5892" max="5892" width="11.7109375" style="1" bestFit="1" customWidth="1"/>
    <col min="5893" max="6136" width="9.140625" style="1"/>
    <col min="6137" max="6137" width="4.28515625" style="1" bestFit="1" customWidth="1"/>
    <col min="6138" max="6138" width="9.140625" style="1"/>
    <col min="6139" max="6139" width="3.85546875" style="1" bestFit="1" customWidth="1"/>
    <col min="6140" max="6140" width="5.140625" style="1" bestFit="1" customWidth="1"/>
    <col min="6141" max="6144" width="17.28515625" style="1" customWidth="1"/>
    <col min="6145" max="6145" width="17.28515625" style="1" bestFit="1" customWidth="1"/>
    <col min="6146" max="6147" width="17.28515625" style="1" customWidth="1"/>
    <col min="6148" max="6148" width="11.7109375" style="1" bestFit="1" customWidth="1"/>
    <col min="6149" max="6392" width="9.140625" style="1"/>
    <col min="6393" max="6393" width="4.28515625" style="1" bestFit="1" customWidth="1"/>
    <col min="6394" max="6394" width="9.140625" style="1"/>
    <col min="6395" max="6395" width="3.85546875" style="1" bestFit="1" customWidth="1"/>
    <col min="6396" max="6396" width="5.140625" style="1" bestFit="1" customWidth="1"/>
    <col min="6397" max="6400" width="17.28515625" style="1" customWidth="1"/>
    <col min="6401" max="6401" width="17.28515625" style="1" bestFit="1" customWidth="1"/>
    <col min="6402" max="6403" width="17.28515625" style="1" customWidth="1"/>
    <col min="6404" max="6404" width="11.7109375" style="1" bestFit="1" customWidth="1"/>
    <col min="6405" max="6648" width="9.140625" style="1"/>
    <col min="6649" max="6649" width="4.28515625" style="1" bestFit="1" customWidth="1"/>
    <col min="6650" max="6650" width="9.140625" style="1"/>
    <col min="6651" max="6651" width="3.85546875" style="1" bestFit="1" customWidth="1"/>
    <col min="6652" max="6652" width="5.140625" style="1" bestFit="1" customWidth="1"/>
    <col min="6653" max="6656" width="17.28515625" style="1" customWidth="1"/>
    <col min="6657" max="6657" width="17.28515625" style="1" bestFit="1" customWidth="1"/>
    <col min="6658" max="6659" width="17.28515625" style="1" customWidth="1"/>
    <col min="6660" max="6660" width="11.7109375" style="1" bestFit="1" customWidth="1"/>
    <col min="6661" max="6904" width="9.140625" style="1"/>
    <col min="6905" max="6905" width="4.28515625" style="1" bestFit="1" customWidth="1"/>
    <col min="6906" max="6906" width="9.140625" style="1"/>
    <col min="6907" max="6907" width="3.85546875" style="1" bestFit="1" customWidth="1"/>
    <col min="6908" max="6908" width="5.140625" style="1" bestFit="1" customWidth="1"/>
    <col min="6909" max="6912" width="17.28515625" style="1" customWidth="1"/>
    <col min="6913" max="6913" width="17.28515625" style="1" bestFit="1" customWidth="1"/>
    <col min="6914" max="6915" width="17.28515625" style="1" customWidth="1"/>
    <col min="6916" max="6916" width="11.7109375" style="1" bestFit="1" customWidth="1"/>
    <col min="6917" max="7160" width="9.140625" style="1"/>
    <col min="7161" max="7161" width="4.28515625" style="1" bestFit="1" customWidth="1"/>
    <col min="7162" max="7162" width="9.140625" style="1"/>
    <col min="7163" max="7163" width="3.85546875" style="1" bestFit="1" customWidth="1"/>
    <col min="7164" max="7164" width="5.140625" style="1" bestFit="1" customWidth="1"/>
    <col min="7165" max="7168" width="17.28515625" style="1" customWidth="1"/>
    <col min="7169" max="7169" width="17.28515625" style="1" bestFit="1" customWidth="1"/>
    <col min="7170" max="7171" width="17.28515625" style="1" customWidth="1"/>
    <col min="7172" max="7172" width="11.7109375" style="1" bestFit="1" customWidth="1"/>
    <col min="7173" max="7416" width="9.140625" style="1"/>
    <col min="7417" max="7417" width="4.28515625" style="1" bestFit="1" customWidth="1"/>
    <col min="7418" max="7418" width="9.140625" style="1"/>
    <col min="7419" max="7419" width="3.85546875" style="1" bestFit="1" customWidth="1"/>
    <col min="7420" max="7420" width="5.140625" style="1" bestFit="1" customWidth="1"/>
    <col min="7421" max="7424" width="17.28515625" style="1" customWidth="1"/>
    <col min="7425" max="7425" width="17.28515625" style="1" bestFit="1" customWidth="1"/>
    <col min="7426" max="7427" width="17.28515625" style="1" customWidth="1"/>
    <col min="7428" max="7428" width="11.7109375" style="1" bestFit="1" customWidth="1"/>
    <col min="7429" max="7672" width="9.140625" style="1"/>
    <col min="7673" max="7673" width="4.28515625" style="1" bestFit="1" customWidth="1"/>
    <col min="7674" max="7674" width="9.140625" style="1"/>
    <col min="7675" max="7675" width="3.85546875" style="1" bestFit="1" customWidth="1"/>
    <col min="7676" max="7676" width="5.140625" style="1" bestFit="1" customWidth="1"/>
    <col min="7677" max="7680" width="17.28515625" style="1" customWidth="1"/>
    <col min="7681" max="7681" width="17.28515625" style="1" bestFit="1" customWidth="1"/>
    <col min="7682" max="7683" width="17.28515625" style="1" customWidth="1"/>
    <col min="7684" max="7684" width="11.7109375" style="1" bestFit="1" customWidth="1"/>
    <col min="7685" max="7928" width="9.140625" style="1"/>
    <col min="7929" max="7929" width="4.28515625" style="1" bestFit="1" customWidth="1"/>
    <col min="7930" max="7930" width="9.140625" style="1"/>
    <col min="7931" max="7931" width="3.85546875" style="1" bestFit="1" customWidth="1"/>
    <col min="7932" max="7932" width="5.140625" style="1" bestFit="1" customWidth="1"/>
    <col min="7933" max="7936" width="17.28515625" style="1" customWidth="1"/>
    <col min="7937" max="7937" width="17.28515625" style="1" bestFit="1" customWidth="1"/>
    <col min="7938" max="7939" width="17.28515625" style="1" customWidth="1"/>
    <col min="7940" max="7940" width="11.7109375" style="1" bestFit="1" customWidth="1"/>
    <col min="7941" max="8184" width="9.140625" style="1"/>
    <col min="8185" max="8185" width="4.28515625" style="1" bestFit="1" customWidth="1"/>
    <col min="8186" max="8186" width="9.140625" style="1"/>
    <col min="8187" max="8187" width="3.85546875" style="1" bestFit="1" customWidth="1"/>
    <col min="8188" max="8188" width="5.140625" style="1" bestFit="1" customWidth="1"/>
    <col min="8189" max="8192" width="17.28515625" style="1" customWidth="1"/>
    <col min="8193" max="8193" width="17.28515625" style="1" bestFit="1" customWidth="1"/>
    <col min="8194" max="8195" width="17.28515625" style="1" customWidth="1"/>
    <col min="8196" max="8196" width="11.7109375" style="1" bestFit="1" customWidth="1"/>
    <col min="8197" max="8440" width="9.140625" style="1"/>
    <col min="8441" max="8441" width="4.28515625" style="1" bestFit="1" customWidth="1"/>
    <col min="8442" max="8442" width="9.140625" style="1"/>
    <col min="8443" max="8443" width="3.85546875" style="1" bestFit="1" customWidth="1"/>
    <col min="8444" max="8444" width="5.140625" style="1" bestFit="1" customWidth="1"/>
    <col min="8445" max="8448" width="17.28515625" style="1" customWidth="1"/>
    <col min="8449" max="8449" width="17.28515625" style="1" bestFit="1" customWidth="1"/>
    <col min="8450" max="8451" width="17.28515625" style="1" customWidth="1"/>
    <col min="8452" max="8452" width="11.7109375" style="1" bestFit="1" customWidth="1"/>
    <col min="8453" max="8696" width="9.140625" style="1"/>
    <col min="8697" max="8697" width="4.28515625" style="1" bestFit="1" customWidth="1"/>
    <col min="8698" max="8698" width="9.140625" style="1"/>
    <col min="8699" max="8699" width="3.85546875" style="1" bestFit="1" customWidth="1"/>
    <col min="8700" max="8700" width="5.140625" style="1" bestFit="1" customWidth="1"/>
    <col min="8701" max="8704" width="17.28515625" style="1" customWidth="1"/>
    <col min="8705" max="8705" width="17.28515625" style="1" bestFit="1" customWidth="1"/>
    <col min="8706" max="8707" width="17.28515625" style="1" customWidth="1"/>
    <col min="8708" max="8708" width="11.7109375" style="1" bestFit="1" customWidth="1"/>
    <col min="8709" max="8952" width="9.140625" style="1"/>
    <col min="8953" max="8953" width="4.28515625" style="1" bestFit="1" customWidth="1"/>
    <col min="8954" max="8954" width="9.140625" style="1"/>
    <col min="8955" max="8955" width="3.85546875" style="1" bestFit="1" customWidth="1"/>
    <col min="8956" max="8956" width="5.140625" style="1" bestFit="1" customWidth="1"/>
    <col min="8957" max="8960" width="17.28515625" style="1" customWidth="1"/>
    <col min="8961" max="8961" width="17.28515625" style="1" bestFit="1" customWidth="1"/>
    <col min="8962" max="8963" width="17.28515625" style="1" customWidth="1"/>
    <col min="8964" max="8964" width="11.7109375" style="1" bestFit="1" customWidth="1"/>
    <col min="8965" max="9208" width="9.140625" style="1"/>
    <col min="9209" max="9209" width="4.28515625" style="1" bestFit="1" customWidth="1"/>
    <col min="9210" max="9210" width="9.140625" style="1"/>
    <col min="9211" max="9211" width="3.85546875" style="1" bestFit="1" customWidth="1"/>
    <col min="9212" max="9212" width="5.140625" style="1" bestFit="1" customWidth="1"/>
    <col min="9213" max="9216" width="17.28515625" style="1" customWidth="1"/>
    <col min="9217" max="9217" width="17.28515625" style="1" bestFit="1" customWidth="1"/>
    <col min="9218" max="9219" width="17.28515625" style="1" customWidth="1"/>
    <col min="9220" max="9220" width="11.7109375" style="1" bestFit="1" customWidth="1"/>
    <col min="9221" max="9464" width="9.140625" style="1"/>
    <col min="9465" max="9465" width="4.28515625" style="1" bestFit="1" customWidth="1"/>
    <col min="9466" max="9466" width="9.140625" style="1"/>
    <col min="9467" max="9467" width="3.85546875" style="1" bestFit="1" customWidth="1"/>
    <col min="9468" max="9468" width="5.140625" style="1" bestFit="1" customWidth="1"/>
    <col min="9469" max="9472" width="17.28515625" style="1" customWidth="1"/>
    <col min="9473" max="9473" width="17.28515625" style="1" bestFit="1" customWidth="1"/>
    <col min="9474" max="9475" width="17.28515625" style="1" customWidth="1"/>
    <col min="9476" max="9476" width="11.7109375" style="1" bestFit="1" customWidth="1"/>
    <col min="9477" max="9720" width="9.140625" style="1"/>
    <col min="9721" max="9721" width="4.28515625" style="1" bestFit="1" customWidth="1"/>
    <col min="9722" max="9722" width="9.140625" style="1"/>
    <col min="9723" max="9723" width="3.85546875" style="1" bestFit="1" customWidth="1"/>
    <col min="9724" max="9724" width="5.140625" style="1" bestFit="1" customWidth="1"/>
    <col min="9725" max="9728" width="17.28515625" style="1" customWidth="1"/>
    <col min="9729" max="9729" width="17.28515625" style="1" bestFit="1" customWidth="1"/>
    <col min="9730" max="9731" width="17.28515625" style="1" customWidth="1"/>
    <col min="9732" max="9732" width="11.7109375" style="1" bestFit="1" customWidth="1"/>
    <col min="9733" max="9976" width="9.140625" style="1"/>
    <col min="9977" max="9977" width="4.28515625" style="1" bestFit="1" customWidth="1"/>
    <col min="9978" max="9978" width="9.140625" style="1"/>
    <col min="9979" max="9979" width="3.85546875" style="1" bestFit="1" customWidth="1"/>
    <col min="9980" max="9980" width="5.140625" style="1" bestFit="1" customWidth="1"/>
    <col min="9981" max="9984" width="17.28515625" style="1" customWidth="1"/>
    <col min="9985" max="9985" width="17.28515625" style="1" bestFit="1" customWidth="1"/>
    <col min="9986" max="9987" width="17.28515625" style="1" customWidth="1"/>
    <col min="9988" max="9988" width="11.7109375" style="1" bestFit="1" customWidth="1"/>
    <col min="9989" max="10232" width="9.140625" style="1"/>
    <col min="10233" max="10233" width="4.28515625" style="1" bestFit="1" customWidth="1"/>
    <col min="10234" max="10234" width="9.140625" style="1"/>
    <col min="10235" max="10235" width="3.85546875" style="1" bestFit="1" customWidth="1"/>
    <col min="10236" max="10236" width="5.140625" style="1" bestFit="1" customWidth="1"/>
    <col min="10237" max="10240" width="17.28515625" style="1" customWidth="1"/>
    <col min="10241" max="10241" width="17.28515625" style="1" bestFit="1" customWidth="1"/>
    <col min="10242" max="10243" width="17.28515625" style="1" customWidth="1"/>
    <col min="10244" max="10244" width="11.7109375" style="1" bestFit="1" customWidth="1"/>
    <col min="10245" max="10488" width="9.140625" style="1"/>
    <col min="10489" max="10489" width="4.28515625" style="1" bestFit="1" customWidth="1"/>
    <col min="10490" max="10490" width="9.140625" style="1"/>
    <col min="10491" max="10491" width="3.85546875" style="1" bestFit="1" customWidth="1"/>
    <col min="10492" max="10492" width="5.140625" style="1" bestFit="1" customWidth="1"/>
    <col min="10493" max="10496" width="17.28515625" style="1" customWidth="1"/>
    <col min="10497" max="10497" width="17.28515625" style="1" bestFit="1" customWidth="1"/>
    <col min="10498" max="10499" width="17.28515625" style="1" customWidth="1"/>
    <col min="10500" max="10500" width="11.7109375" style="1" bestFit="1" customWidth="1"/>
    <col min="10501" max="10744" width="9.140625" style="1"/>
    <col min="10745" max="10745" width="4.28515625" style="1" bestFit="1" customWidth="1"/>
    <col min="10746" max="10746" width="9.140625" style="1"/>
    <col min="10747" max="10747" width="3.85546875" style="1" bestFit="1" customWidth="1"/>
    <col min="10748" max="10748" width="5.140625" style="1" bestFit="1" customWidth="1"/>
    <col min="10749" max="10752" width="17.28515625" style="1" customWidth="1"/>
    <col min="10753" max="10753" width="17.28515625" style="1" bestFit="1" customWidth="1"/>
    <col min="10754" max="10755" width="17.28515625" style="1" customWidth="1"/>
    <col min="10756" max="10756" width="11.7109375" style="1" bestFit="1" customWidth="1"/>
    <col min="10757" max="11000" width="9.140625" style="1"/>
    <col min="11001" max="11001" width="4.28515625" style="1" bestFit="1" customWidth="1"/>
    <col min="11002" max="11002" width="9.140625" style="1"/>
    <col min="11003" max="11003" width="3.85546875" style="1" bestFit="1" customWidth="1"/>
    <col min="11004" max="11004" width="5.140625" style="1" bestFit="1" customWidth="1"/>
    <col min="11005" max="11008" width="17.28515625" style="1" customWidth="1"/>
    <col min="11009" max="11009" width="17.28515625" style="1" bestFit="1" customWidth="1"/>
    <col min="11010" max="11011" width="17.28515625" style="1" customWidth="1"/>
    <col min="11012" max="11012" width="11.7109375" style="1" bestFit="1" customWidth="1"/>
    <col min="11013" max="11256" width="9.140625" style="1"/>
    <col min="11257" max="11257" width="4.28515625" style="1" bestFit="1" customWidth="1"/>
    <col min="11258" max="11258" width="9.140625" style="1"/>
    <col min="11259" max="11259" width="3.85546875" style="1" bestFit="1" customWidth="1"/>
    <col min="11260" max="11260" width="5.140625" style="1" bestFit="1" customWidth="1"/>
    <col min="11261" max="11264" width="17.28515625" style="1" customWidth="1"/>
    <col min="11265" max="11265" width="17.28515625" style="1" bestFit="1" customWidth="1"/>
    <col min="11266" max="11267" width="17.28515625" style="1" customWidth="1"/>
    <col min="11268" max="11268" width="11.7109375" style="1" bestFit="1" customWidth="1"/>
    <col min="11269" max="11512" width="9.140625" style="1"/>
    <col min="11513" max="11513" width="4.28515625" style="1" bestFit="1" customWidth="1"/>
    <col min="11514" max="11514" width="9.140625" style="1"/>
    <col min="11515" max="11515" width="3.85546875" style="1" bestFit="1" customWidth="1"/>
    <col min="11516" max="11516" width="5.140625" style="1" bestFit="1" customWidth="1"/>
    <col min="11517" max="11520" width="17.28515625" style="1" customWidth="1"/>
    <col min="11521" max="11521" width="17.28515625" style="1" bestFit="1" customWidth="1"/>
    <col min="11522" max="11523" width="17.28515625" style="1" customWidth="1"/>
    <col min="11524" max="11524" width="11.7109375" style="1" bestFit="1" customWidth="1"/>
    <col min="11525" max="11768" width="9.140625" style="1"/>
    <col min="11769" max="11769" width="4.28515625" style="1" bestFit="1" customWidth="1"/>
    <col min="11770" max="11770" width="9.140625" style="1"/>
    <col min="11771" max="11771" width="3.85546875" style="1" bestFit="1" customWidth="1"/>
    <col min="11772" max="11772" width="5.140625" style="1" bestFit="1" customWidth="1"/>
    <col min="11773" max="11776" width="17.28515625" style="1" customWidth="1"/>
    <col min="11777" max="11777" width="17.28515625" style="1" bestFit="1" customWidth="1"/>
    <col min="11778" max="11779" width="17.28515625" style="1" customWidth="1"/>
    <col min="11780" max="11780" width="11.7109375" style="1" bestFit="1" customWidth="1"/>
    <col min="11781" max="12024" width="9.140625" style="1"/>
    <col min="12025" max="12025" width="4.28515625" style="1" bestFit="1" customWidth="1"/>
    <col min="12026" max="12026" width="9.140625" style="1"/>
    <col min="12027" max="12027" width="3.85546875" style="1" bestFit="1" customWidth="1"/>
    <col min="12028" max="12028" width="5.140625" style="1" bestFit="1" customWidth="1"/>
    <col min="12029" max="12032" width="17.28515625" style="1" customWidth="1"/>
    <col min="12033" max="12033" width="17.28515625" style="1" bestFit="1" customWidth="1"/>
    <col min="12034" max="12035" width="17.28515625" style="1" customWidth="1"/>
    <col min="12036" max="12036" width="11.7109375" style="1" bestFit="1" customWidth="1"/>
    <col min="12037" max="12280" width="9.140625" style="1"/>
    <col min="12281" max="12281" width="4.28515625" style="1" bestFit="1" customWidth="1"/>
    <col min="12282" max="12282" width="9.140625" style="1"/>
    <col min="12283" max="12283" width="3.85546875" style="1" bestFit="1" customWidth="1"/>
    <col min="12284" max="12284" width="5.140625" style="1" bestFit="1" customWidth="1"/>
    <col min="12285" max="12288" width="17.28515625" style="1" customWidth="1"/>
    <col min="12289" max="12289" width="17.28515625" style="1" bestFit="1" customWidth="1"/>
    <col min="12290" max="12291" width="17.28515625" style="1" customWidth="1"/>
    <col min="12292" max="12292" width="11.7109375" style="1" bestFit="1" customWidth="1"/>
    <col min="12293" max="12536" width="9.140625" style="1"/>
    <col min="12537" max="12537" width="4.28515625" style="1" bestFit="1" customWidth="1"/>
    <col min="12538" max="12538" width="9.140625" style="1"/>
    <col min="12539" max="12539" width="3.85546875" style="1" bestFit="1" customWidth="1"/>
    <col min="12540" max="12540" width="5.140625" style="1" bestFit="1" customWidth="1"/>
    <col min="12541" max="12544" width="17.28515625" style="1" customWidth="1"/>
    <col min="12545" max="12545" width="17.28515625" style="1" bestFit="1" customWidth="1"/>
    <col min="12546" max="12547" width="17.28515625" style="1" customWidth="1"/>
    <col min="12548" max="12548" width="11.7109375" style="1" bestFit="1" customWidth="1"/>
    <col min="12549" max="12792" width="9.140625" style="1"/>
    <col min="12793" max="12793" width="4.28515625" style="1" bestFit="1" customWidth="1"/>
    <col min="12794" max="12794" width="9.140625" style="1"/>
    <col min="12795" max="12795" width="3.85546875" style="1" bestFit="1" customWidth="1"/>
    <col min="12796" max="12796" width="5.140625" style="1" bestFit="1" customWidth="1"/>
    <col min="12797" max="12800" width="17.28515625" style="1" customWidth="1"/>
    <col min="12801" max="12801" width="17.28515625" style="1" bestFit="1" customWidth="1"/>
    <col min="12802" max="12803" width="17.28515625" style="1" customWidth="1"/>
    <col min="12804" max="12804" width="11.7109375" style="1" bestFit="1" customWidth="1"/>
    <col min="12805" max="13048" width="9.140625" style="1"/>
    <col min="13049" max="13049" width="4.28515625" style="1" bestFit="1" customWidth="1"/>
    <col min="13050" max="13050" width="9.140625" style="1"/>
    <col min="13051" max="13051" width="3.85546875" style="1" bestFit="1" customWidth="1"/>
    <col min="13052" max="13052" width="5.140625" style="1" bestFit="1" customWidth="1"/>
    <col min="13053" max="13056" width="17.28515625" style="1" customWidth="1"/>
    <col min="13057" max="13057" width="17.28515625" style="1" bestFit="1" customWidth="1"/>
    <col min="13058" max="13059" width="17.28515625" style="1" customWidth="1"/>
    <col min="13060" max="13060" width="11.7109375" style="1" bestFit="1" customWidth="1"/>
    <col min="13061" max="13304" width="9.140625" style="1"/>
    <col min="13305" max="13305" width="4.28515625" style="1" bestFit="1" customWidth="1"/>
    <col min="13306" max="13306" width="9.140625" style="1"/>
    <col min="13307" max="13307" width="3.85546875" style="1" bestFit="1" customWidth="1"/>
    <col min="13308" max="13308" width="5.140625" style="1" bestFit="1" customWidth="1"/>
    <col min="13309" max="13312" width="17.28515625" style="1" customWidth="1"/>
    <col min="13313" max="13313" width="17.28515625" style="1" bestFit="1" customWidth="1"/>
    <col min="13314" max="13315" width="17.28515625" style="1" customWidth="1"/>
    <col min="13316" max="13316" width="11.7109375" style="1" bestFit="1" customWidth="1"/>
    <col min="13317" max="13560" width="9.140625" style="1"/>
    <col min="13561" max="13561" width="4.28515625" style="1" bestFit="1" customWidth="1"/>
    <col min="13562" max="13562" width="9.140625" style="1"/>
    <col min="13563" max="13563" width="3.85546875" style="1" bestFit="1" customWidth="1"/>
    <col min="13564" max="13564" width="5.140625" style="1" bestFit="1" customWidth="1"/>
    <col min="13565" max="13568" width="17.28515625" style="1" customWidth="1"/>
    <col min="13569" max="13569" width="17.28515625" style="1" bestFit="1" customWidth="1"/>
    <col min="13570" max="13571" width="17.28515625" style="1" customWidth="1"/>
    <col min="13572" max="13572" width="11.7109375" style="1" bestFit="1" customWidth="1"/>
    <col min="13573" max="13816" width="9.140625" style="1"/>
    <col min="13817" max="13817" width="4.28515625" style="1" bestFit="1" customWidth="1"/>
    <col min="13818" max="13818" width="9.140625" style="1"/>
    <col min="13819" max="13819" width="3.85546875" style="1" bestFit="1" customWidth="1"/>
    <col min="13820" max="13820" width="5.140625" style="1" bestFit="1" customWidth="1"/>
    <col min="13821" max="13824" width="17.28515625" style="1" customWidth="1"/>
    <col min="13825" max="13825" width="17.28515625" style="1" bestFit="1" customWidth="1"/>
    <col min="13826" max="13827" width="17.28515625" style="1" customWidth="1"/>
    <col min="13828" max="13828" width="11.7109375" style="1" bestFit="1" customWidth="1"/>
    <col min="13829" max="14072" width="9.140625" style="1"/>
    <col min="14073" max="14073" width="4.28515625" style="1" bestFit="1" customWidth="1"/>
    <col min="14074" max="14074" width="9.140625" style="1"/>
    <col min="14075" max="14075" width="3.85546875" style="1" bestFit="1" customWidth="1"/>
    <col min="14076" max="14076" width="5.140625" style="1" bestFit="1" customWidth="1"/>
    <col min="14077" max="14080" width="17.28515625" style="1" customWidth="1"/>
    <col min="14081" max="14081" width="17.28515625" style="1" bestFit="1" customWidth="1"/>
    <col min="14082" max="14083" width="17.28515625" style="1" customWidth="1"/>
    <col min="14084" max="14084" width="11.7109375" style="1" bestFit="1" customWidth="1"/>
    <col min="14085" max="14328" width="9.140625" style="1"/>
    <col min="14329" max="14329" width="4.28515625" style="1" bestFit="1" customWidth="1"/>
    <col min="14330" max="14330" width="9.140625" style="1"/>
    <col min="14331" max="14331" width="3.85546875" style="1" bestFit="1" customWidth="1"/>
    <col min="14332" max="14332" width="5.140625" style="1" bestFit="1" customWidth="1"/>
    <col min="14333" max="14336" width="17.28515625" style="1" customWidth="1"/>
    <col min="14337" max="14337" width="17.28515625" style="1" bestFit="1" customWidth="1"/>
    <col min="14338" max="14339" width="17.28515625" style="1" customWidth="1"/>
    <col min="14340" max="14340" width="11.7109375" style="1" bestFit="1" customWidth="1"/>
    <col min="14341" max="14584" width="9.140625" style="1"/>
    <col min="14585" max="14585" width="4.28515625" style="1" bestFit="1" customWidth="1"/>
    <col min="14586" max="14586" width="9.140625" style="1"/>
    <col min="14587" max="14587" width="3.85546875" style="1" bestFit="1" customWidth="1"/>
    <col min="14588" max="14588" width="5.140625" style="1" bestFit="1" customWidth="1"/>
    <col min="14589" max="14592" width="17.28515625" style="1" customWidth="1"/>
    <col min="14593" max="14593" width="17.28515625" style="1" bestFit="1" customWidth="1"/>
    <col min="14594" max="14595" width="17.28515625" style="1" customWidth="1"/>
    <col min="14596" max="14596" width="11.7109375" style="1" bestFit="1" customWidth="1"/>
    <col min="14597" max="14840" width="9.140625" style="1"/>
    <col min="14841" max="14841" width="4.28515625" style="1" bestFit="1" customWidth="1"/>
    <col min="14842" max="14842" width="9.140625" style="1"/>
    <col min="14843" max="14843" width="3.85546875" style="1" bestFit="1" customWidth="1"/>
    <col min="14844" max="14844" width="5.140625" style="1" bestFit="1" customWidth="1"/>
    <col min="14845" max="14848" width="17.28515625" style="1" customWidth="1"/>
    <col min="14849" max="14849" width="17.28515625" style="1" bestFit="1" customWidth="1"/>
    <col min="14850" max="14851" width="17.28515625" style="1" customWidth="1"/>
    <col min="14852" max="14852" width="11.7109375" style="1" bestFit="1" customWidth="1"/>
    <col min="14853" max="15096" width="9.140625" style="1"/>
    <col min="15097" max="15097" width="4.28515625" style="1" bestFit="1" customWidth="1"/>
    <col min="15098" max="15098" width="9.140625" style="1"/>
    <col min="15099" max="15099" width="3.85546875" style="1" bestFit="1" customWidth="1"/>
    <col min="15100" max="15100" width="5.140625" style="1" bestFit="1" customWidth="1"/>
    <col min="15101" max="15104" width="17.28515625" style="1" customWidth="1"/>
    <col min="15105" max="15105" width="17.28515625" style="1" bestFit="1" customWidth="1"/>
    <col min="15106" max="15107" width="17.28515625" style="1" customWidth="1"/>
    <col min="15108" max="15108" width="11.7109375" style="1" bestFit="1" customWidth="1"/>
    <col min="15109" max="15352" width="9.140625" style="1"/>
    <col min="15353" max="15353" width="4.28515625" style="1" bestFit="1" customWidth="1"/>
    <col min="15354" max="15354" width="9.140625" style="1"/>
    <col min="15355" max="15355" width="3.85546875" style="1" bestFit="1" customWidth="1"/>
    <col min="15356" max="15356" width="5.140625" style="1" bestFit="1" customWidth="1"/>
    <col min="15357" max="15360" width="17.28515625" style="1" customWidth="1"/>
    <col min="15361" max="15361" width="17.28515625" style="1" bestFit="1" customWidth="1"/>
    <col min="15362" max="15363" width="17.28515625" style="1" customWidth="1"/>
    <col min="15364" max="15364" width="11.7109375" style="1" bestFit="1" customWidth="1"/>
    <col min="15365" max="15608" width="9.140625" style="1"/>
    <col min="15609" max="15609" width="4.28515625" style="1" bestFit="1" customWidth="1"/>
    <col min="15610" max="15610" width="9.140625" style="1"/>
    <col min="15611" max="15611" width="3.85546875" style="1" bestFit="1" customWidth="1"/>
    <col min="15612" max="15612" width="5.140625" style="1" bestFit="1" customWidth="1"/>
    <col min="15613" max="15616" width="17.28515625" style="1" customWidth="1"/>
    <col min="15617" max="15617" width="17.28515625" style="1" bestFit="1" customWidth="1"/>
    <col min="15618" max="15619" width="17.28515625" style="1" customWidth="1"/>
    <col min="15620" max="15620" width="11.7109375" style="1" bestFit="1" customWidth="1"/>
    <col min="15621" max="15864" width="9.140625" style="1"/>
    <col min="15865" max="15865" width="4.28515625" style="1" bestFit="1" customWidth="1"/>
    <col min="15866" max="15866" width="9.140625" style="1"/>
    <col min="15867" max="15867" width="3.85546875" style="1" bestFit="1" customWidth="1"/>
    <col min="15868" max="15868" width="5.140625" style="1" bestFit="1" customWidth="1"/>
    <col min="15869" max="15872" width="17.28515625" style="1" customWidth="1"/>
    <col min="15873" max="15873" width="17.28515625" style="1" bestFit="1" customWidth="1"/>
    <col min="15874" max="15875" width="17.28515625" style="1" customWidth="1"/>
    <col min="15876" max="15876" width="11.7109375" style="1" bestFit="1" customWidth="1"/>
    <col min="15877" max="16120" width="9.140625" style="1"/>
    <col min="16121" max="16121" width="4.28515625" style="1" bestFit="1" customWidth="1"/>
    <col min="16122" max="16122" width="9.140625" style="1"/>
    <col min="16123" max="16123" width="3.85546875" style="1" bestFit="1" customWidth="1"/>
    <col min="16124" max="16124" width="5.140625" style="1" bestFit="1" customWidth="1"/>
    <col min="16125" max="16128" width="17.28515625" style="1" customWidth="1"/>
    <col min="16129" max="16129" width="17.28515625" style="1" bestFit="1" customWidth="1"/>
    <col min="16130" max="16131" width="17.28515625" style="1" customWidth="1"/>
    <col min="16132" max="16132" width="11.7109375" style="1" bestFit="1" customWidth="1"/>
    <col min="16133" max="16384" width="9.140625" style="1"/>
  </cols>
  <sheetData>
    <row r="1" spans="1:28" x14ac:dyDescent="0.25">
      <c r="A1" s="253" t="s">
        <v>125</v>
      </c>
      <c r="B1" s="254"/>
      <c r="C1" s="255"/>
      <c r="J1" s="209" t="s">
        <v>138</v>
      </c>
      <c r="K1" s="210"/>
      <c r="L1" s="211"/>
      <c r="P1" s="215" t="s">
        <v>139</v>
      </c>
      <c r="Q1" s="216"/>
      <c r="R1" s="217"/>
      <c r="V1" s="221" t="s">
        <v>140</v>
      </c>
      <c r="W1" s="222"/>
      <c r="X1" s="223"/>
    </row>
    <row r="2" spans="1:28" ht="16.5" thickBot="1" x14ac:dyDescent="0.3">
      <c r="A2" s="256"/>
      <c r="B2" s="257"/>
      <c r="C2" s="258"/>
      <c r="J2" s="212"/>
      <c r="K2" s="213"/>
      <c r="L2" s="214"/>
      <c r="P2" s="218"/>
      <c r="Q2" s="219"/>
      <c r="R2" s="220"/>
      <c r="V2" s="224"/>
      <c r="W2" s="225"/>
      <c r="X2" s="226"/>
    </row>
    <row r="3" spans="1:28" ht="16.5" thickBot="1" x14ac:dyDescent="0.3">
      <c r="A3" s="259"/>
      <c r="B3" s="260"/>
      <c r="C3" s="261"/>
      <c r="J3" s="229" t="s">
        <v>16</v>
      </c>
      <c r="K3" s="230"/>
      <c r="L3" s="231"/>
      <c r="P3" s="238" t="s">
        <v>19</v>
      </c>
      <c r="Q3" s="239"/>
      <c r="R3" s="240"/>
      <c r="V3" s="241" t="s">
        <v>19</v>
      </c>
      <c r="W3" s="242"/>
      <c r="X3" s="243"/>
    </row>
    <row r="4" spans="1:28" ht="16.5" thickBot="1" x14ac:dyDescent="0.3">
      <c r="D4" s="262" t="s">
        <v>129</v>
      </c>
      <c r="E4" s="262" t="s">
        <v>130</v>
      </c>
      <c r="F4" s="2"/>
      <c r="J4" s="232" t="s">
        <v>17</v>
      </c>
      <c r="K4" s="233"/>
      <c r="L4" s="234"/>
      <c r="P4" s="235" t="s">
        <v>18</v>
      </c>
      <c r="Q4" s="236"/>
      <c r="R4" s="237"/>
      <c r="V4" s="244" t="s">
        <v>20</v>
      </c>
      <c r="W4" s="245"/>
      <c r="X4" s="246"/>
      <c r="AB4" s="208" t="s">
        <v>137</v>
      </c>
    </row>
    <row r="5" spans="1:28" ht="15.75" customHeight="1" x14ac:dyDescent="0.25">
      <c r="D5" s="262"/>
      <c r="E5" s="262"/>
      <c r="F5" s="45"/>
      <c r="G5" s="227" t="s">
        <v>0</v>
      </c>
      <c r="H5" s="227"/>
      <c r="I5" s="44"/>
      <c r="J5" s="46"/>
      <c r="K5" s="247" t="s">
        <v>0</v>
      </c>
      <c r="L5" s="247"/>
      <c r="M5" s="227" t="s">
        <v>13</v>
      </c>
      <c r="N5" s="227"/>
      <c r="O5" s="44"/>
      <c r="P5" s="47">
        <v>0.01</v>
      </c>
      <c r="Q5" s="249" t="s">
        <v>0</v>
      </c>
      <c r="R5" s="249"/>
      <c r="S5" s="227" t="s">
        <v>14</v>
      </c>
      <c r="T5" s="227"/>
      <c r="U5" s="44"/>
      <c r="V5" s="48">
        <v>5.0000000000000001E-3</v>
      </c>
      <c r="W5" s="251" t="s">
        <v>0</v>
      </c>
      <c r="X5" s="251"/>
      <c r="Y5" s="227" t="s">
        <v>15</v>
      </c>
      <c r="Z5" s="227"/>
      <c r="AB5" s="208"/>
    </row>
    <row r="6" spans="1:28" x14ac:dyDescent="0.25">
      <c r="A6" s="44"/>
      <c r="B6" s="44"/>
      <c r="C6" s="44"/>
      <c r="D6" s="262"/>
      <c r="E6" s="262"/>
      <c r="F6" s="45"/>
      <c r="G6" s="227"/>
      <c r="H6" s="227"/>
      <c r="I6" s="44"/>
      <c r="J6" s="46"/>
      <c r="K6" s="247"/>
      <c r="L6" s="247"/>
      <c r="M6" s="227"/>
      <c r="N6" s="227"/>
      <c r="O6" s="44"/>
      <c r="P6" s="49"/>
      <c r="Q6" s="249"/>
      <c r="R6" s="249"/>
      <c r="S6" s="227"/>
      <c r="T6" s="227"/>
      <c r="U6" s="44"/>
      <c r="V6" s="50"/>
      <c r="W6" s="251"/>
      <c r="X6" s="251"/>
      <c r="Y6" s="227"/>
      <c r="Z6" s="227"/>
      <c r="AB6" s="208"/>
    </row>
    <row r="7" spans="1:28" ht="17.25" customHeight="1" thickBot="1" x14ac:dyDescent="0.3">
      <c r="A7" s="51"/>
      <c r="B7" s="51"/>
      <c r="C7" s="51"/>
      <c r="D7" s="263"/>
      <c r="E7" s="263"/>
      <c r="F7" s="20" t="s">
        <v>1</v>
      </c>
      <c r="G7" s="228"/>
      <c r="H7" s="228"/>
      <c r="I7" s="51"/>
      <c r="J7" s="52"/>
      <c r="K7" s="248"/>
      <c r="L7" s="248"/>
      <c r="M7" s="228"/>
      <c r="N7" s="228"/>
      <c r="O7" s="51"/>
      <c r="P7" s="53"/>
      <c r="Q7" s="250"/>
      <c r="R7" s="250"/>
      <c r="S7" s="228"/>
      <c r="T7" s="228"/>
      <c r="U7" s="51"/>
      <c r="V7" s="54"/>
      <c r="W7" s="252"/>
      <c r="X7" s="252"/>
      <c r="Y7" s="228"/>
      <c r="Z7" s="228"/>
      <c r="AB7" s="208"/>
    </row>
    <row r="8" spans="1:28" s="7" customFormat="1" x14ac:dyDescent="0.25">
      <c r="A8" s="7" t="str">
        <f t="shared" ref="A8:A80" si="0">CONCATENATE(B8," Grade ",D8," Step ",E8)</f>
        <v>U5 Grade 01 Step 1</v>
      </c>
      <c r="B8" s="7" t="s">
        <v>12</v>
      </c>
      <c r="D8" s="7" t="s">
        <v>3</v>
      </c>
      <c r="E8" s="8">
        <v>1</v>
      </c>
      <c r="F8" s="9">
        <v>25731</v>
      </c>
      <c r="J8" s="170">
        <f>+ROUND(F8,0)</f>
        <v>25731</v>
      </c>
      <c r="K8" s="15"/>
      <c r="L8" s="15"/>
      <c r="M8" s="5"/>
      <c r="N8" s="6">
        <f t="shared" ref="N8:N29" si="1">+M8/F8</f>
        <v>0</v>
      </c>
      <c r="P8" s="172">
        <f>ROUND(J8*(1+P$5),0)</f>
        <v>25988</v>
      </c>
      <c r="Q8" s="32"/>
      <c r="R8" s="32"/>
      <c r="S8" s="5">
        <f>+P8-J8</f>
        <v>257</v>
      </c>
      <c r="T8" s="64">
        <f>+S8/P8</f>
        <v>9.8891796213637067E-3</v>
      </c>
      <c r="V8" s="174">
        <f>ROUND(P8*(1+V$5),0)</f>
        <v>26118</v>
      </c>
      <c r="W8" s="39"/>
      <c r="X8" s="39"/>
      <c r="Y8" s="5">
        <f>+V8-P8</f>
        <v>130</v>
      </c>
      <c r="Z8" s="6">
        <f>+Y8/V8</f>
        <v>4.9774102151772725E-3</v>
      </c>
    </row>
    <row r="9" spans="1:28" s="7" customFormat="1" x14ac:dyDescent="0.25">
      <c r="A9" s="7" t="str">
        <f t="shared" si="0"/>
        <v>U5 Grade 01 Step 2</v>
      </c>
      <c r="B9" s="7" t="s">
        <v>12</v>
      </c>
      <c r="D9" s="7" t="s">
        <v>3</v>
      </c>
      <c r="E9" s="8">
        <v>2</v>
      </c>
      <c r="F9" s="9">
        <v>25986</v>
      </c>
      <c r="G9" s="10">
        <f t="shared" ref="G9:G29" si="2">+F9-F8</f>
        <v>255</v>
      </c>
      <c r="H9" s="11">
        <f t="shared" ref="H9:H29" si="3">+(F9-F8)/F8</f>
        <v>9.9102250204034046E-3</v>
      </c>
      <c r="J9" s="170">
        <f>ROUND(J8*1.015,0)</f>
        <v>26117</v>
      </c>
      <c r="K9" s="16">
        <f>+J9-J8</f>
        <v>386</v>
      </c>
      <c r="L9" s="17">
        <f t="shared" ref="L9:L29" si="4">+(J9-J8)/J8</f>
        <v>1.5001360226963585E-2</v>
      </c>
      <c r="M9" s="5">
        <f t="shared" ref="M9:M29" si="5">+J9-F9</f>
        <v>131</v>
      </c>
      <c r="N9" s="6">
        <f t="shared" si="1"/>
        <v>5.0411760178557686E-3</v>
      </c>
      <c r="P9" s="172">
        <f t="shared" ref="P9:P32" si="6">ROUND(J9*(1+P$5),0)</f>
        <v>26378</v>
      </c>
      <c r="Q9" s="33">
        <f>+P9-P8</f>
        <v>390</v>
      </c>
      <c r="R9" s="34">
        <f t="shared" ref="R9:R29" si="7">+(P9-P8)/P8</f>
        <v>1.5006926273664768E-2</v>
      </c>
      <c r="S9" s="5">
        <f t="shared" ref="S9:S32" si="8">+P9-J9</f>
        <v>261</v>
      </c>
      <c r="T9" s="64">
        <f t="shared" ref="T9:T32" si="9">+S9/P9</f>
        <v>9.8946091439836223E-3</v>
      </c>
      <c r="V9" s="174">
        <f t="shared" ref="V9:V33" si="10">ROUND(P9*(1+V$5),0)</f>
        <v>26510</v>
      </c>
      <c r="W9" s="40">
        <f>+V9-V8</f>
        <v>392</v>
      </c>
      <c r="X9" s="41">
        <f t="shared" ref="X9:X29" si="11">+(V9-V8)/V8</f>
        <v>1.5008806187303774E-2</v>
      </c>
      <c r="Y9" s="5">
        <f t="shared" ref="Y9:Y33" si="12">+V9-P9</f>
        <v>132</v>
      </c>
      <c r="Z9" s="6">
        <f t="shared" ref="Z9:Z33" si="13">+Y9/V9</f>
        <v>4.9792531120331947E-3</v>
      </c>
    </row>
    <row r="10" spans="1:28" s="7" customFormat="1" x14ac:dyDescent="0.25">
      <c r="A10" s="7" t="str">
        <f t="shared" si="0"/>
        <v>U5 Grade 01 Step 3</v>
      </c>
      <c r="B10" s="7" t="s">
        <v>12</v>
      </c>
      <c r="D10" s="7" t="s">
        <v>3</v>
      </c>
      <c r="E10" s="8">
        <v>3</v>
      </c>
      <c r="F10" s="9">
        <v>26240</v>
      </c>
      <c r="G10" s="10">
        <f t="shared" si="2"/>
        <v>254</v>
      </c>
      <c r="H10" s="11">
        <f t="shared" si="3"/>
        <v>9.7744939582852311E-3</v>
      </c>
      <c r="J10" s="170">
        <f t="shared" ref="J10:J32" si="14">ROUND(J9*1.015,0)</f>
        <v>26509</v>
      </c>
      <c r="K10" s="16">
        <f t="shared" ref="K10:K32" si="15">+J10-J9</f>
        <v>392</v>
      </c>
      <c r="L10" s="17">
        <f t="shared" si="4"/>
        <v>1.50093808630394E-2</v>
      </c>
      <c r="M10" s="5">
        <f t="shared" si="5"/>
        <v>269</v>
      </c>
      <c r="N10" s="6">
        <f t="shared" si="1"/>
        <v>1.0251524390243903E-2</v>
      </c>
      <c r="P10" s="172">
        <f t="shared" si="6"/>
        <v>26774</v>
      </c>
      <c r="Q10" s="33">
        <f t="shared" ref="Q10:Q33" si="16">+P10-P9</f>
        <v>396</v>
      </c>
      <c r="R10" s="34">
        <f t="shared" si="7"/>
        <v>1.5012510425354461E-2</v>
      </c>
      <c r="S10" s="5">
        <f t="shared" si="8"/>
        <v>265</v>
      </c>
      <c r="T10" s="64">
        <f t="shared" si="9"/>
        <v>9.8976619108089945E-3</v>
      </c>
      <c r="V10" s="174">
        <f t="shared" si="10"/>
        <v>26908</v>
      </c>
      <c r="W10" s="40">
        <f t="shared" ref="W10:W34" si="17">+V10-V9</f>
        <v>398</v>
      </c>
      <c r="X10" s="41">
        <f t="shared" si="11"/>
        <v>1.5013202565069784E-2</v>
      </c>
      <c r="Y10" s="5">
        <f t="shared" si="12"/>
        <v>134</v>
      </c>
      <c r="Z10" s="6">
        <f t="shared" si="13"/>
        <v>4.9799316188494126E-3</v>
      </c>
    </row>
    <row r="11" spans="1:28" s="7" customFormat="1" x14ac:dyDescent="0.25">
      <c r="A11" s="7" t="str">
        <f t="shared" si="0"/>
        <v>U5 Grade 01 Step 4</v>
      </c>
      <c r="B11" s="7" t="s">
        <v>12</v>
      </c>
      <c r="D11" s="7" t="s">
        <v>3</v>
      </c>
      <c r="E11" s="8">
        <v>4</v>
      </c>
      <c r="F11" s="9">
        <v>26488</v>
      </c>
      <c r="G11" s="10">
        <f t="shared" si="2"/>
        <v>248</v>
      </c>
      <c r="H11" s="11">
        <f t="shared" si="3"/>
        <v>9.4512195121951217E-3</v>
      </c>
      <c r="J11" s="170">
        <f t="shared" si="14"/>
        <v>26907</v>
      </c>
      <c r="K11" s="16">
        <f t="shared" si="15"/>
        <v>398</v>
      </c>
      <c r="L11" s="17">
        <f t="shared" si="4"/>
        <v>1.5013768908672526E-2</v>
      </c>
      <c r="M11" s="5">
        <f t="shared" si="5"/>
        <v>419</v>
      </c>
      <c r="N11" s="6">
        <f t="shared" si="1"/>
        <v>1.5818483841739655E-2</v>
      </c>
      <c r="P11" s="172">
        <f t="shared" si="6"/>
        <v>27176</v>
      </c>
      <c r="Q11" s="33">
        <f t="shared" si="16"/>
        <v>402</v>
      </c>
      <c r="R11" s="34">
        <f t="shared" si="7"/>
        <v>1.5014566370359304E-2</v>
      </c>
      <c r="S11" s="5">
        <f t="shared" si="8"/>
        <v>269</v>
      </c>
      <c r="T11" s="64">
        <f t="shared" si="9"/>
        <v>9.8984397998233744E-3</v>
      </c>
      <c r="V11" s="174">
        <f t="shared" si="10"/>
        <v>27312</v>
      </c>
      <c r="W11" s="40">
        <f t="shared" si="17"/>
        <v>404</v>
      </c>
      <c r="X11" s="41">
        <f t="shared" si="11"/>
        <v>1.5014122194143005E-2</v>
      </c>
      <c r="Y11" s="5">
        <f t="shared" si="12"/>
        <v>136</v>
      </c>
      <c r="Z11" s="6">
        <f t="shared" si="13"/>
        <v>4.9794961921499703E-3</v>
      </c>
    </row>
    <row r="12" spans="1:28" s="7" customFormat="1" x14ac:dyDescent="0.25">
      <c r="A12" s="7" t="str">
        <f t="shared" si="0"/>
        <v>U5 Grade 01 Step 5</v>
      </c>
      <c r="B12" s="7" t="s">
        <v>12</v>
      </c>
      <c r="D12" s="7" t="s">
        <v>3</v>
      </c>
      <c r="E12" s="8">
        <v>5</v>
      </c>
      <c r="F12" s="9">
        <v>26615</v>
      </c>
      <c r="G12" s="10">
        <f t="shared" si="2"/>
        <v>127</v>
      </c>
      <c r="H12" s="11">
        <f t="shared" si="3"/>
        <v>4.7946239806704923E-3</v>
      </c>
      <c r="J12" s="170">
        <f t="shared" si="14"/>
        <v>27311</v>
      </c>
      <c r="K12" s="16">
        <f t="shared" si="15"/>
        <v>404</v>
      </c>
      <c r="L12" s="17">
        <f t="shared" si="4"/>
        <v>1.5014680194744862E-2</v>
      </c>
      <c r="M12" s="5">
        <f t="shared" si="5"/>
        <v>696</v>
      </c>
      <c r="N12" s="6">
        <f t="shared" si="1"/>
        <v>2.6150666917151982E-2</v>
      </c>
      <c r="P12" s="172">
        <f t="shared" si="6"/>
        <v>27584</v>
      </c>
      <c r="Q12" s="33">
        <f t="shared" si="16"/>
        <v>408</v>
      </c>
      <c r="R12" s="34">
        <f t="shared" si="7"/>
        <v>1.5013246982631734E-2</v>
      </c>
      <c r="S12" s="5">
        <f t="shared" si="8"/>
        <v>273</v>
      </c>
      <c r="T12" s="64">
        <f t="shared" si="9"/>
        <v>9.897041763341068E-3</v>
      </c>
      <c r="V12" s="174">
        <f t="shared" si="10"/>
        <v>27722</v>
      </c>
      <c r="W12" s="40">
        <f t="shared" si="17"/>
        <v>410</v>
      </c>
      <c r="X12" s="41">
        <f t="shared" si="11"/>
        <v>1.5011716461628587E-2</v>
      </c>
      <c r="Y12" s="5">
        <f t="shared" si="12"/>
        <v>138</v>
      </c>
      <c r="Z12" s="6">
        <f t="shared" si="13"/>
        <v>4.9779958155977203E-3</v>
      </c>
    </row>
    <row r="13" spans="1:28" s="7" customFormat="1" x14ac:dyDescent="0.25">
      <c r="A13" s="7" t="str">
        <f t="shared" si="0"/>
        <v>U5 Grade 01 Step 6</v>
      </c>
      <c r="B13" s="7" t="s">
        <v>12</v>
      </c>
      <c r="D13" s="7" t="s">
        <v>3</v>
      </c>
      <c r="E13" s="8">
        <v>6</v>
      </c>
      <c r="F13" s="9">
        <v>26867</v>
      </c>
      <c r="G13" s="10">
        <f t="shared" si="2"/>
        <v>252</v>
      </c>
      <c r="H13" s="11">
        <f t="shared" si="3"/>
        <v>9.4683449182791663E-3</v>
      </c>
      <c r="J13" s="170">
        <f t="shared" si="14"/>
        <v>27721</v>
      </c>
      <c r="K13" s="16">
        <f t="shared" si="15"/>
        <v>410</v>
      </c>
      <c r="L13" s="17">
        <f t="shared" si="4"/>
        <v>1.5012266119878437E-2</v>
      </c>
      <c r="M13" s="5">
        <f t="shared" si="5"/>
        <v>854</v>
      </c>
      <c r="N13" s="6">
        <f t="shared" si="1"/>
        <v>3.1786206126474856E-2</v>
      </c>
      <c r="P13" s="172">
        <f t="shared" si="6"/>
        <v>27998</v>
      </c>
      <c r="Q13" s="33">
        <f t="shared" si="16"/>
        <v>414</v>
      </c>
      <c r="R13" s="34">
        <f t="shared" si="7"/>
        <v>1.5008700696055685E-2</v>
      </c>
      <c r="S13" s="5">
        <f t="shared" si="8"/>
        <v>277</v>
      </c>
      <c r="T13" s="64">
        <f t="shared" si="9"/>
        <v>9.8935638259875711E-3</v>
      </c>
      <c r="V13" s="174">
        <f t="shared" si="10"/>
        <v>28138</v>
      </c>
      <c r="W13" s="40">
        <f t="shared" si="17"/>
        <v>416</v>
      </c>
      <c r="X13" s="41">
        <f t="shared" si="11"/>
        <v>1.5006132313685881E-2</v>
      </c>
      <c r="Y13" s="5">
        <f t="shared" si="12"/>
        <v>140</v>
      </c>
      <c r="Z13" s="6">
        <f t="shared" si="13"/>
        <v>4.9754780012794082E-3</v>
      </c>
    </row>
    <row r="14" spans="1:28" s="7" customFormat="1" x14ac:dyDescent="0.25">
      <c r="A14" s="7" t="str">
        <f t="shared" si="0"/>
        <v>U5 Grade 01 Step 7</v>
      </c>
      <c r="B14" s="7" t="s">
        <v>12</v>
      </c>
      <c r="D14" s="7" t="s">
        <v>3</v>
      </c>
      <c r="E14" s="8">
        <v>7</v>
      </c>
      <c r="F14" s="9">
        <v>27122</v>
      </c>
      <c r="G14" s="10">
        <f t="shared" si="2"/>
        <v>255</v>
      </c>
      <c r="H14" s="11">
        <f t="shared" si="3"/>
        <v>9.4911973796851148E-3</v>
      </c>
      <c r="J14" s="170">
        <f t="shared" si="14"/>
        <v>28137</v>
      </c>
      <c r="K14" s="16">
        <f t="shared" si="15"/>
        <v>416</v>
      </c>
      <c r="L14" s="17">
        <f t="shared" si="4"/>
        <v>1.5006673640922044E-2</v>
      </c>
      <c r="M14" s="5">
        <f t="shared" si="5"/>
        <v>1015</v>
      </c>
      <c r="N14" s="6">
        <f t="shared" si="1"/>
        <v>3.7423493842636976E-2</v>
      </c>
      <c r="P14" s="172">
        <f t="shared" si="6"/>
        <v>28418</v>
      </c>
      <c r="Q14" s="33">
        <f t="shared" si="16"/>
        <v>420</v>
      </c>
      <c r="R14" s="34">
        <f t="shared" si="7"/>
        <v>1.5001071505107507E-2</v>
      </c>
      <c r="S14" s="5">
        <f t="shared" si="8"/>
        <v>281</v>
      </c>
      <c r="T14" s="64">
        <f t="shared" si="9"/>
        <v>9.8880990921247098E-3</v>
      </c>
      <c r="V14" s="174">
        <f t="shared" si="10"/>
        <v>28560</v>
      </c>
      <c r="W14" s="40">
        <f t="shared" si="17"/>
        <v>422</v>
      </c>
      <c r="X14" s="41">
        <f t="shared" si="11"/>
        <v>1.499751226099936E-2</v>
      </c>
      <c r="Y14" s="5">
        <f t="shared" si="12"/>
        <v>142</v>
      </c>
      <c r="Z14" s="6">
        <f t="shared" si="13"/>
        <v>4.971988795518207E-3</v>
      </c>
    </row>
    <row r="15" spans="1:28" s="7" customFormat="1" x14ac:dyDescent="0.25">
      <c r="A15" s="7" t="str">
        <f t="shared" si="0"/>
        <v>U5 Grade 01 Step 8</v>
      </c>
      <c r="B15" s="7" t="s">
        <v>12</v>
      </c>
      <c r="D15" s="7" t="s">
        <v>3</v>
      </c>
      <c r="E15" s="8">
        <v>8</v>
      </c>
      <c r="F15" s="9">
        <v>27379</v>
      </c>
      <c r="G15" s="10">
        <f t="shared" si="2"/>
        <v>257</v>
      </c>
      <c r="H15" s="11">
        <f t="shared" si="3"/>
        <v>9.4757023818302488E-3</v>
      </c>
      <c r="J15" s="170">
        <f t="shared" si="14"/>
        <v>28559</v>
      </c>
      <c r="K15" s="16">
        <f t="shared" si="15"/>
        <v>422</v>
      </c>
      <c r="L15" s="17">
        <f t="shared" si="4"/>
        <v>1.4998045278458969E-2</v>
      </c>
      <c r="M15" s="5">
        <f t="shared" si="5"/>
        <v>1180</v>
      </c>
      <c r="N15" s="6">
        <f t="shared" si="1"/>
        <v>4.3098725300412727E-2</v>
      </c>
      <c r="P15" s="172">
        <f t="shared" si="6"/>
        <v>28845</v>
      </c>
      <c r="Q15" s="33">
        <f t="shared" si="16"/>
        <v>427</v>
      </c>
      <c r="R15" s="34">
        <f t="shared" si="7"/>
        <v>1.5025687944260679E-2</v>
      </c>
      <c r="S15" s="5">
        <f t="shared" si="8"/>
        <v>286</v>
      </c>
      <c r="T15" s="64">
        <f t="shared" si="9"/>
        <v>9.9150632691974352E-3</v>
      </c>
      <c r="V15" s="174">
        <f t="shared" si="10"/>
        <v>28989</v>
      </c>
      <c r="W15" s="40">
        <f t="shared" si="17"/>
        <v>429</v>
      </c>
      <c r="X15" s="41">
        <f t="shared" si="11"/>
        <v>1.5021008403361345E-2</v>
      </c>
      <c r="Y15" s="5">
        <f t="shared" si="12"/>
        <v>144</v>
      </c>
      <c r="Z15" s="6">
        <f t="shared" si="13"/>
        <v>4.9674014281279105E-3</v>
      </c>
    </row>
    <row r="16" spans="1:28" s="7" customFormat="1" x14ac:dyDescent="0.25">
      <c r="A16" s="7" t="str">
        <f t="shared" si="0"/>
        <v>U5 Grade 01 Step 9</v>
      </c>
      <c r="B16" s="7" t="s">
        <v>12</v>
      </c>
      <c r="D16" s="7" t="s">
        <v>3</v>
      </c>
      <c r="E16" s="8">
        <v>9</v>
      </c>
      <c r="F16" s="9">
        <v>27639</v>
      </c>
      <c r="G16" s="10">
        <f t="shared" si="2"/>
        <v>260</v>
      </c>
      <c r="H16" s="11">
        <f t="shared" si="3"/>
        <v>9.4963293034807696E-3</v>
      </c>
      <c r="J16" s="170">
        <f t="shared" si="14"/>
        <v>28987</v>
      </c>
      <c r="K16" s="16">
        <f t="shared" si="15"/>
        <v>428</v>
      </c>
      <c r="L16" s="17">
        <f t="shared" si="4"/>
        <v>1.4986519135824083E-2</v>
      </c>
      <c r="M16" s="5">
        <f t="shared" si="5"/>
        <v>1348</v>
      </c>
      <c r="N16" s="6">
        <f t="shared" si="1"/>
        <v>4.8771663229494555E-2</v>
      </c>
      <c r="P16" s="172">
        <f t="shared" si="6"/>
        <v>29277</v>
      </c>
      <c r="Q16" s="33">
        <f t="shared" si="16"/>
        <v>432</v>
      </c>
      <c r="R16" s="34">
        <f t="shared" si="7"/>
        <v>1.4976599063962559E-2</v>
      </c>
      <c r="S16" s="5">
        <f t="shared" si="8"/>
        <v>290</v>
      </c>
      <c r="T16" s="64">
        <f t="shared" si="9"/>
        <v>9.9053864808552796E-3</v>
      </c>
      <c r="V16" s="174">
        <f t="shared" si="10"/>
        <v>29423</v>
      </c>
      <c r="W16" s="40">
        <f t="shared" si="17"/>
        <v>434</v>
      </c>
      <c r="X16" s="41">
        <f t="shared" si="11"/>
        <v>1.4971195970885509E-2</v>
      </c>
      <c r="Y16" s="5">
        <f t="shared" si="12"/>
        <v>146</v>
      </c>
      <c r="Z16" s="6">
        <f t="shared" si="13"/>
        <v>4.9621044760901336E-3</v>
      </c>
    </row>
    <row r="17" spans="1:26" s="7" customFormat="1" x14ac:dyDescent="0.25">
      <c r="A17" s="7" t="str">
        <f t="shared" si="0"/>
        <v>U5 Grade 01 Step 10</v>
      </c>
      <c r="B17" s="7" t="s">
        <v>12</v>
      </c>
      <c r="D17" s="7" t="s">
        <v>3</v>
      </c>
      <c r="E17" s="8">
        <v>10</v>
      </c>
      <c r="F17" s="9">
        <v>27908</v>
      </c>
      <c r="G17" s="10">
        <f t="shared" si="2"/>
        <v>269</v>
      </c>
      <c r="H17" s="11">
        <f t="shared" si="3"/>
        <v>9.7326241904555164E-3</v>
      </c>
      <c r="J17" s="170">
        <f t="shared" si="14"/>
        <v>29422</v>
      </c>
      <c r="K17" s="16">
        <f t="shared" si="15"/>
        <v>435</v>
      </c>
      <c r="L17" s="17">
        <f t="shared" si="4"/>
        <v>1.5006727153551593E-2</v>
      </c>
      <c r="M17" s="5">
        <f t="shared" si="5"/>
        <v>1514</v>
      </c>
      <c r="N17" s="6">
        <f t="shared" si="1"/>
        <v>5.4249677511824565E-2</v>
      </c>
      <c r="P17" s="172">
        <f t="shared" si="6"/>
        <v>29716</v>
      </c>
      <c r="Q17" s="33">
        <f t="shared" si="16"/>
        <v>439</v>
      </c>
      <c r="R17" s="34">
        <f t="shared" si="7"/>
        <v>1.4994705741708508E-2</v>
      </c>
      <c r="S17" s="5">
        <f t="shared" si="8"/>
        <v>294</v>
      </c>
      <c r="T17" s="64">
        <f t="shared" si="9"/>
        <v>9.8936599811549342E-3</v>
      </c>
      <c r="V17" s="174">
        <f t="shared" si="10"/>
        <v>29865</v>
      </c>
      <c r="W17" s="40">
        <f t="shared" si="17"/>
        <v>442</v>
      </c>
      <c r="X17" s="41">
        <f t="shared" si="11"/>
        <v>1.5022261496108486E-2</v>
      </c>
      <c r="Y17" s="5">
        <f t="shared" si="12"/>
        <v>149</v>
      </c>
      <c r="Z17" s="6">
        <f t="shared" si="13"/>
        <v>4.9891176963000172E-3</v>
      </c>
    </row>
    <row r="18" spans="1:26" s="7" customFormat="1" x14ac:dyDescent="0.25">
      <c r="A18" s="7" t="str">
        <f t="shared" si="0"/>
        <v>U5 Grade 01 Step 11</v>
      </c>
      <c r="B18" s="7" t="s">
        <v>12</v>
      </c>
      <c r="D18" s="7" t="s">
        <v>3</v>
      </c>
      <c r="E18" s="8">
        <v>11</v>
      </c>
      <c r="F18" s="9">
        <v>28309</v>
      </c>
      <c r="G18" s="10">
        <f t="shared" si="2"/>
        <v>401</v>
      </c>
      <c r="H18" s="11">
        <f t="shared" si="3"/>
        <v>1.436863981654006E-2</v>
      </c>
      <c r="J18" s="170">
        <f t="shared" si="14"/>
        <v>29863</v>
      </c>
      <c r="K18" s="16">
        <f t="shared" si="15"/>
        <v>441</v>
      </c>
      <c r="L18" s="17">
        <f t="shared" si="4"/>
        <v>1.4988783903201686E-2</v>
      </c>
      <c r="M18" s="5">
        <f t="shared" si="5"/>
        <v>1554</v>
      </c>
      <c r="N18" s="6">
        <f t="shared" si="1"/>
        <v>5.4894203256914763E-2</v>
      </c>
      <c r="P18" s="172">
        <f t="shared" si="6"/>
        <v>30162</v>
      </c>
      <c r="Q18" s="33">
        <f t="shared" si="16"/>
        <v>446</v>
      </c>
      <c r="R18" s="34">
        <f t="shared" si="7"/>
        <v>1.500874949522143E-2</v>
      </c>
      <c r="S18" s="5">
        <f t="shared" si="8"/>
        <v>299</v>
      </c>
      <c r="T18" s="64">
        <f t="shared" si="9"/>
        <v>9.9131357337046613E-3</v>
      </c>
      <c r="V18" s="174">
        <f t="shared" si="10"/>
        <v>30313</v>
      </c>
      <c r="W18" s="40">
        <f t="shared" si="17"/>
        <v>448</v>
      </c>
      <c r="X18" s="41">
        <f t="shared" si="11"/>
        <v>1.5000837100284613E-2</v>
      </c>
      <c r="Y18" s="5">
        <f t="shared" si="12"/>
        <v>151</v>
      </c>
      <c r="Z18" s="6">
        <f t="shared" si="13"/>
        <v>4.9813611321875102E-3</v>
      </c>
    </row>
    <row r="19" spans="1:26" s="7" customFormat="1" x14ac:dyDescent="0.25">
      <c r="A19" s="7" t="str">
        <f t="shared" si="0"/>
        <v>U5 Grade 01 Step 12</v>
      </c>
      <c r="B19" s="7" t="s">
        <v>12</v>
      </c>
      <c r="D19" s="7" t="s">
        <v>3</v>
      </c>
      <c r="E19" s="8">
        <v>12</v>
      </c>
      <c r="F19" s="9">
        <v>28758</v>
      </c>
      <c r="G19" s="10">
        <f t="shared" si="2"/>
        <v>449</v>
      </c>
      <c r="H19" s="11">
        <f t="shared" si="3"/>
        <v>1.5860680349005618E-2</v>
      </c>
      <c r="J19" s="170">
        <f t="shared" si="14"/>
        <v>30311</v>
      </c>
      <c r="K19" s="16">
        <f t="shared" si="15"/>
        <v>448</v>
      </c>
      <c r="L19" s="17">
        <f t="shared" si="4"/>
        <v>1.5001841743964102E-2</v>
      </c>
      <c r="M19" s="5">
        <f t="shared" si="5"/>
        <v>1553</v>
      </c>
      <c r="N19" s="6">
        <f t="shared" si="1"/>
        <v>5.4002364559426939E-2</v>
      </c>
      <c r="P19" s="172">
        <f t="shared" si="6"/>
        <v>30614</v>
      </c>
      <c r="Q19" s="33">
        <f t="shared" si="16"/>
        <v>452</v>
      </c>
      <c r="R19" s="34">
        <f t="shared" si="7"/>
        <v>1.4985743650951528E-2</v>
      </c>
      <c r="S19" s="5">
        <f t="shared" si="8"/>
        <v>303</v>
      </c>
      <c r="T19" s="64">
        <f t="shared" si="9"/>
        <v>9.897432547200628E-3</v>
      </c>
      <c r="V19" s="174">
        <f t="shared" si="10"/>
        <v>30767</v>
      </c>
      <c r="W19" s="40">
        <f t="shared" si="17"/>
        <v>454</v>
      </c>
      <c r="X19" s="41">
        <f t="shared" si="11"/>
        <v>1.4977072543133308E-2</v>
      </c>
      <c r="Y19" s="5">
        <f t="shared" si="12"/>
        <v>153</v>
      </c>
      <c r="Z19" s="6">
        <f t="shared" si="13"/>
        <v>4.9728605323885984E-3</v>
      </c>
    </row>
    <row r="20" spans="1:26" s="7" customFormat="1" x14ac:dyDescent="0.25">
      <c r="A20" s="7" t="str">
        <f t="shared" si="0"/>
        <v>U5 Grade 01 Step 13</v>
      </c>
      <c r="B20" s="7" t="s">
        <v>12</v>
      </c>
      <c r="D20" s="7" t="s">
        <v>3</v>
      </c>
      <c r="E20" s="8">
        <v>13</v>
      </c>
      <c r="F20" s="9">
        <v>29205</v>
      </c>
      <c r="G20" s="10">
        <f t="shared" si="2"/>
        <v>447</v>
      </c>
      <c r="H20" s="11">
        <f t="shared" si="3"/>
        <v>1.5543500938869184E-2</v>
      </c>
      <c r="J20" s="170">
        <f t="shared" si="14"/>
        <v>30766</v>
      </c>
      <c r="K20" s="16">
        <f t="shared" si="15"/>
        <v>455</v>
      </c>
      <c r="L20" s="17">
        <f t="shared" si="4"/>
        <v>1.5011052093299462E-2</v>
      </c>
      <c r="M20" s="5">
        <f t="shared" si="5"/>
        <v>1561</v>
      </c>
      <c r="N20" s="6">
        <f t="shared" si="1"/>
        <v>5.3449751754836503E-2</v>
      </c>
      <c r="P20" s="172">
        <f t="shared" si="6"/>
        <v>31074</v>
      </c>
      <c r="Q20" s="33">
        <f t="shared" si="16"/>
        <v>460</v>
      </c>
      <c r="R20" s="34">
        <f t="shared" si="7"/>
        <v>1.5025805187169269E-2</v>
      </c>
      <c r="S20" s="5">
        <f t="shared" si="8"/>
        <v>308</v>
      </c>
      <c r="T20" s="64">
        <f t="shared" si="9"/>
        <v>9.9118233893286996E-3</v>
      </c>
      <c r="V20" s="174">
        <f t="shared" si="10"/>
        <v>31229</v>
      </c>
      <c r="W20" s="40">
        <f t="shared" si="17"/>
        <v>462</v>
      </c>
      <c r="X20" s="41">
        <f t="shared" si="11"/>
        <v>1.5016088666428316E-2</v>
      </c>
      <c r="Y20" s="5">
        <f t="shared" si="12"/>
        <v>155</v>
      </c>
      <c r="Z20" s="6">
        <f t="shared" si="13"/>
        <v>4.9633353613628356E-3</v>
      </c>
    </row>
    <row r="21" spans="1:26" s="7" customFormat="1" x14ac:dyDescent="0.25">
      <c r="A21" s="7" t="str">
        <f t="shared" si="0"/>
        <v>U5 Grade 01 Step 14</v>
      </c>
      <c r="B21" s="7" t="s">
        <v>12</v>
      </c>
      <c r="D21" s="7" t="s">
        <v>3</v>
      </c>
      <c r="E21" s="8">
        <v>14</v>
      </c>
      <c r="F21" s="9">
        <v>29651</v>
      </c>
      <c r="G21" s="10">
        <f t="shared" si="2"/>
        <v>446</v>
      </c>
      <c r="H21" s="11">
        <f t="shared" si="3"/>
        <v>1.5271357644239E-2</v>
      </c>
      <c r="J21" s="170">
        <f t="shared" si="14"/>
        <v>31227</v>
      </c>
      <c r="K21" s="16">
        <f t="shared" si="15"/>
        <v>461</v>
      </c>
      <c r="L21" s="17">
        <f t="shared" si="4"/>
        <v>1.4984073327699408E-2</v>
      </c>
      <c r="M21" s="5">
        <f t="shared" si="5"/>
        <v>1576</v>
      </c>
      <c r="N21" s="6">
        <f t="shared" si="1"/>
        <v>5.3151664362078847E-2</v>
      </c>
      <c r="P21" s="172">
        <f t="shared" si="6"/>
        <v>31539</v>
      </c>
      <c r="Q21" s="33">
        <f t="shared" si="16"/>
        <v>465</v>
      </c>
      <c r="R21" s="34">
        <f t="shared" si="7"/>
        <v>1.4964278818304692E-2</v>
      </c>
      <c r="S21" s="5">
        <f t="shared" si="8"/>
        <v>312</v>
      </c>
      <c r="T21" s="64">
        <f t="shared" si="9"/>
        <v>9.8925140302482638E-3</v>
      </c>
      <c r="V21" s="174">
        <f t="shared" si="10"/>
        <v>31697</v>
      </c>
      <c r="W21" s="40">
        <f t="shared" si="17"/>
        <v>468</v>
      </c>
      <c r="X21" s="41">
        <f t="shared" si="11"/>
        <v>1.4986070639469724E-2</v>
      </c>
      <c r="Y21" s="5">
        <f t="shared" si="12"/>
        <v>158</v>
      </c>
      <c r="Z21" s="6">
        <f t="shared" si="13"/>
        <v>4.9846988674007E-3</v>
      </c>
    </row>
    <row r="22" spans="1:26" s="7" customFormat="1" x14ac:dyDescent="0.25">
      <c r="A22" s="7" t="str">
        <f t="shared" si="0"/>
        <v>U5 Grade 01 Step 15</v>
      </c>
      <c r="B22" s="7" t="s">
        <v>12</v>
      </c>
      <c r="D22" s="7" t="s">
        <v>3</v>
      </c>
      <c r="E22" s="8">
        <v>15</v>
      </c>
      <c r="F22" s="9">
        <v>30097</v>
      </c>
      <c r="G22" s="10">
        <f t="shared" si="2"/>
        <v>446</v>
      </c>
      <c r="H22" s="11">
        <f t="shared" si="3"/>
        <v>1.5041651209065461E-2</v>
      </c>
      <c r="J22" s="170">
        <f t="shared" si="14"/>
        <v>31695</v>
      </c>
      <c r="K22" s="16">
        <f t="shared" si="15"/>
        <v>468</v>
      </c>
      <c r="L22" s="17">
        <f t="shared" si="4"/>
        <v>1.4987030454414449E-2</v>
      </c>
      <c r="M22" s="5">
        <f t="shared" si="5"/>
        <v>1598</v>
      </c>
      <c r="N22" s="6">
        <f t="shared" si="1"/>
        <v>5.3094992856430871E-2</v>
      </c>
      <c r="P22" s="172">
        <f t="shared" si="6"/>
        <v>32012</v>
      </c>
      <c r="Q22" s="33">
        <f t="shared" si="16"/>
        <v>473</v>
      </c>
      <c r="R22" s="34">
        <f t="shared" si="7"/>
        <v>1.4997304924062272E-2</v>
      </c>
      <c r="S22" s="5">
        <f t="shared" si="8"/>
        <v>317</v>
      </c>
      <c r="T22" s="64">
        <f t="shared" si="9"/>
        <v>9.9025365487942028E-3</v>
      </c>
      <c r="V22" s="174">
        <f t="shared" si="10"/>
        <v>32172</v>
      </c>
      <c r="W22" s="40">
        <f t="shared" si="17"/>
        <v>475</v>
      </c>
      <c r="X22" s="41">
        <f t="shared" si="11"/>
        <v>1.4985645329210966E-2</v>
      </c>
      <c r="Y22" s="5">
        <f t="shared" si="12"/>
        <v>160</v>
      </c>
      <c r="Z22" s="6">
        <f t="shared" si="13"/>
        <v>4.9732686808404824E-3</v>
      </c>
    </row>
    <row r="23" spans="1:26" s="7" customFormat="1" x14ac:dyDescent="0.25">
      <c r="A23" s="7" t="str">
        <f t="shared" si="0"/>
        <v>U5 Grade 01 Step 16</v>
      </c>
      <c r="B23" s="7" t="s">
        <v>12</v>
      </c>
      <c r="D23" s="7" t="s">
        <v>3</v>
      </c>
      <c r="E23" s="8">
        <v>16</v>
      </c>
      <c r="F23" s="9">
        <v>30548</v>
      </c>
      <c r="G23" s="10">
        <f t="shared" si="2"/>
        <v>451</v>
      </c>
      <c r="H23" s="11">
        <f t="shared" si="3"/>
        <v>1.4984882214174169E-2</v>
      </c>
      <c r="J23" s="170">
        <f t="shared" si="14"/>
        <v>32170</v>
      </c>
      <c r="K23" s="16">
        <f t="shared" si="15"/>
        <v>475</v>
      </c>
      <c r="L23" s="17">
        <f t="shared" si="4"/>
        <v>1.4986590944943997E-2</v>
      </c>
      <c r="M23" s="5">
        <f t="shared" si="5"/>
        <v>1622</v>
      </c>
      <c r="N23" s="6">
        <f t="shared" si="1"/>
        <v>5.309676574571167E-2</v>
      </c>
      <c r="P23" s="172">
        <f t="shared" si="6"/>
        <v>32492</v>
      </c>
      <c r="Q23" s="33">
        <f t="shared" si="16"/>
        <v>480</v>
      </c>
      <c r="R23" s="34">
        <f t="shared" si="7"/>
        <v>1.499437710858428E-2</v>
      </c>
      <c r="S23" s="5">
        <f t="shared" si="8"/>
        <v>322</v>
      </c>
      <c r="T23" s="64">
        <f t="shared" si="9"/>
        <v>9.9101317247322421E-3</v>
      </c>
      <c r="V23" s="174">
        <f t="shared" si="10"/>
        <v>32654</v>
      </c>
      <c r="W23" s="40">
        <f t="shared" si="17"/>
        <v>482</v>
      </c>
      <c r="X23" s="41">
        <f t="shared" si="11"/>
        <v>1.4981971901031954E-2</v>
      </c>
      <c r="Y23" s="5">
        <f t="shared" si="12"/>
        <v>162</v>
      </c>
      <c r="Z23" s="6">
        <f t="shared" si="13"/>
        <v>4.9611073681631651E-3</v>
      </c>
    </row>
    <row r="24" spans="1:26" s="7" customFormat="1" x14ac:dyDescent="0.25">
      <c r="A24" s="7" t="str">
        <f t="shared" si="0"/>
        <v>U5 Grade 01 Step 17</v>
      </c>
      <c r="B24" s="7" t="s">
        <v>12</v>
      </c>
      <c r="D24" s="7" t="s">
        <v>3</v>
      </c>
      <c r="E24" s="8">
        <v>17</v>
      </c>
      <c r="F24" s="9">
        <v>30996</v>
      </c>
      <c r="G24" s="10">
        <f t="shared" si="2"/>
        <v>448</v>
      </c>
      <c r="H24" s="11">
        <f t="shared" si="3"/>
        <v>1.466544454628781E-2</v>
      </c>
      <c r="J24" s="170">
        <f t="shared" si="14"/>
        <v>32653</v>
      </c>
      <c r="K24" s="16">
        <f t="shared" si="15"/>
        <v>483</v>
      </c>
      <c r="L24" s="17">
        <f t="shared" si="4"/>
        <v>1.5013988187752564E-2</v>
      </c>
      <c r="M24" s="5">
        <f t="shared" si="5"/>
        <v>1657</v>
      </c>
      <c r="N24" s="6">
        <f t="shared" si="1"/>
        <v>5.3458510775583945E-2</v>
      </c>
      <c r="P24" s="172">
        <f t="shared" si="6"/>
        <v>32980</v>
      </c>
      <c r="Q24" s="33">
        <f t="shared" si="16"/>
        <v>488</v>
      </c>
      <c r="R24" s="34">
        <f t="shared" si="7"/>
        <v>1.50190816200911E-2</v>
      </c>
      <c r="S24" s="5">
        <f t="shared" si="8"/>
        <v>327</v>
      </c>
      <c r="T24" s="64">
        <f t="shared" si="9"/>
        <v>9.9151000606428133E-3</v>
      </c>
      <c r="V24" s="174">
        <f t="shared" si="10"/>
        <v>33145</v>
      </c>
      <c r="W24" s="40">
        <f t="shared" si="17"/>
        <v>491</v>
      </c>
      <c r="X24" s="41">
        <f t="shared" si="11"/>
        <v>1.503644270227231E-2</v>
      </c>
      <c r="Y24" s="5">
        <f t="shared" si="12"/>
        <v>165</v>
      </c>
      <c r="Z24" s="6">
        <f t="shared" si="13"/>
        <v>4.9781264142404582E-3</v>
      </c>
    </row>
    <row r="25" spans="1:26" s="7" customFormat="1" x14ac:dyDescent="0.25">
      <c r="A25" s="7" t="str">
        <f t="shared" si="0"/>
        <v>U5 Grade 01 Step 18</v>
      </c>
      <c r="B25" s="7" t="s">
        <v>12</v>
      </c>
      <c r="D25" s="7" t="s">
        <v>3</v>
      </c>
      <c r="E25" s="8">
        <v>18</v>
      </c>
      <c r="F25" s="9">
        <v>31607</v>
      </c>
      <c r="G25" s="10">
        <f t="shared" si="2"/>
        <v>611</v>
      </c>
      <c r="H25" s="11">
        <f t="shared" si="3"/>
        <v>1.9712220931733127E-2</v>
      </c>
      <c r="J25" s="170">
        <f t="shared" si="14"/>
        <v>33143</v>
      </c>
      <c r="K25" s="16">
        <f t="shared" si="15"/>
        <v>490</v>
      </c>
      <c r="L25" s="17">
        <f t="shared" si="4"/>
        <v>1.5006278136771507E-2</v>
      </c>
      <c r="M25" s="5">
        <f t="shared" si="5"/>
        <v>1536</v>
      </c>
      <c r="N25" s="6">
        <f t="shared" si="1"/>
        <v>4.8596829816179958E-2</v>
      </c>
      <c r="P25" s="172">
        <f t="shared" si="6"/>
        <v>33474</v>
      </c>
      <c r="Q25" s="33">
        <f t="shared" si="16"/>
        <v>494</v>
      </c>
      <c r="R25" s="34">
        <f t="shared" si="7"/>
        <v>1.4978775015160704E-2</v>
      </c>
      <c r="S25" s="5">
        <f t="shared" si="8"/>
        <v>331</v>
      </c>
      <c r="T25" s="64">
        <f t="shared" si="9"/>
        <v>9.8882714942940785E-3</v>
      </c>
      <c r="V25" s="174">
        <f t="shared" si="10"/>
        <v>33641</v>
      </c>
      <c r="W25" s="40">
        <f t="shared" si="17"/>
        <v>496</v>
      </c>
      <c r="X25" s="41">
        <f t="shared" si="11"/>
        <v>1.4964549705837984E-2</v>
      </c>
      <c r="Y25" s="5">
        <f t="shared" si="12"/>
        <v>167</v>
      </c>
      <c r="Z25" s="6">
        <f t="shared" si="13"/>
        <v>4.9641806129425399E-3</v>
      </c>
    </row>
    <row r="26" spans="1:26" s="7" customFormat="1" x14ac:dyDescent="0.25">
      <c r="A26" s="7" t="str">
        <f t="shared" si="0"/>
        <v>U5 Grade 01 Step 19</v>
      </c>
      <c r="B26" s="7" t="s">
        <v>12</v>
      </c>
      <c r="D26" s="7" t="s">
        <v>3</v>
      </c>
      <c r="E26" s="8">
        <v>19</v>
      </c>
      <c r="F26" s="9">
        <v>32219</v>
      </c>
      <c r="G26" s="10">
        <f t="shared" si="2"/>
        <v>612</v>
      </c>
      <c r="H26" s="11">
        <f t="shared" si="3"/>
        <v>1.9362799379884204E-2</v>
      </c>
      <c r="J26" s="170">
        <f t="shared" si="14"/>
        <v>33640</v>
      </c>
      <c r="K26" s="16">
        <f t="shared" si="15"/>
        <v>497</v>
      </c>
      <c r="L26" s="17">
        <f t="shared" si="4"/>
        <v>1.4995625018857678E-2</v>
      </c>
      <c r="M26" s="5">
        <f t="shared" si="5"/>
        <v>1421</v>
      </c>
      <c r="N26" s="6">
        <f t="shared" si="1"/>
        <v>4.4104410441044108E-2</v>
      </c>
      <c r="P26" s="172">
        <f t="shared" si="6"/>
        <v>33976</v>
      </c>
      <c r="Q26" s="33">
        <f t="shared" si="16"/>
        <v>502</v>
      </c>
      <c r="R26" s="34">
        <f t="shared" si="7"/>
        <v>1.4996713867479238E-2</v>
      </c>
      <c r="S26" s="5">
        <f t="shared" si="8"/>
        <v>336</v>
      </c>
      <c r="T26" s="64">
        <f t="shared" si="9"/>
        <v>9.8893336472804325E-3</v>
      </c>
      <c r="V26" s="174">
        <f t="shared" si="10"/>
        <v>34146</v>
      </c>
      <c r="W26" s="40">
        <f t="shared" si="17"/>
        <v>505</v>
      </c>
      <c r="X26" s="41">
        <f t="shared" si="11"/>
        <v>1.5011444368478939E-2</v>
      </c>
      <c r="Y26" s="5">
        <f t="shared" si="12"/>
        <v>170</v>
      </c>
      <c r="Z26" s="6">
        <f t="shared" si="13"/>
        <v>4.9786212147835763E-3</v>
      </c>
    </row>
    <row r="27" spans="1:26" s="7" customFormat="1" x14ac:dyDescent="0.25">
      <c r="A27" s="7" t="str">
        <f t="shared" si="0"/>
        <v>U5 Grade 01 Step 20</v>
      </c>
      <c r="B27" s="7" t="s">
        <v>12</v>
      </c>
      <c r="D27" s="7" t="s">
        <v>3</v>
      </c>
      <c r="E27" s="8">
        <v>20</v>
      </c>
      <c r="F27" s="9">
        <v>32827</v>
      </c>
      <c r="G27" s="10">
        <f t="shared" si="2"/>
        <v>608</v>
      </c>
      <c r="H27" s="11">
        <f t="shared" si="3"/>
        <v>1.8870852602501629E-2</v>
      </c>
      <c r="J27" s="170">
        <f t="shared" si="14"/>
        <v>34145</v>
      </c>
      <c r="K27" s="16">
        <f t="shared" si="15"/>
        <v>505</v>
      </c>
      <c r="L27" s="17">
        <f t="shared" si="4"/>
        <v>1.5011890606420927E-2</v>
      </c>
      <c r="M27" s="5">
        <f t="shared" si="5"/>
        <v>1318</v>
      </c>
      <c r="N27" s="6">
        <f t="shared" si="1"/>
        <v>4.0149876625948155E-2</v>
      </c>
      <c r="P27" s="172">
        <f t="shared" si="6"/>
        <v>34486</v>
      </c>
      <c r="Q27" s="33">
        <f t="shared" si="16"/>
        <v>510</v>
      </c>
      <c r="R27" s="34">
        <f t="shared" si="7"/>
        <v>1.5010595714622087E-2</v>
      </c>
      <c r="S27" s="5">
        <f t="shared" si="8"/>
        <v>341</v>
      </c>
      <c r="T27" s="64">
        <f t="shared" si="9"/>
        <v>9.8880705213709903E-3</v>
      </c>
      <c r="V27" s="174">
        <f t="shared" si="10"/>
        <v>34658</v>
      </c>
      <c r="W27" s="40">
        <f t="shared" si="17"/>
        <v>512</v>
      </c>
      <c r="X27" s="41">
        <f t="shared" si="11"/>
        <v>1.4994435658642301E-2</v>
      </c>
      <c r="Y27" s="5">
        <f t="shared" si="12"/>
        <v>172</v>
      </c>
      <c r="Z27" s="6">
        <f t="shared" si="13"/>
        <v>4.9627791563275434E-3</v>
      </c>
    </row>
    <row r="28" spans="1:26" s="7" customFormat="1" x14ac:dyDescent="0.25">
      <c r="A28" s="7" t="str">
        <f t="shared" si="0"/>
        <v>U5 Grade 01 Step 21</v>
      </c>
      <c r="B28" s="7" t="s">
        <v>12</v>
      </c>
      <c r="D28" s="7" t="s">
        <v>3</v>
      </c>
      <c r="E28" s="8">
        <v>21</v>
      </c>
      <c r="F28" s="9">
        <v>33440</v>
      </c>
      <c r="G28" s="10">
        <f t="shared" si="2"/>
        <v>613</v>
      </c>
      <c r="H28" s="11">
        <f t="shared" si="3"/>
        <v>1.8673652785816553E-2</v>
      </c>
      <c r="J28" s="170">
        <f t="shared" si="14"/>
        <v>34657</v>
      </c>
      <c r="K28" s="16">
        <f t="shared" si="15"/>
        <v>512</v>
      </c>
      <c r="L28" s="17">
        <f t="shared" si="4"/>
        <v>1.4994874798652804E-2</v>
      </c>
      <c r="M28" s="5">
        <f t="shared" si="5"/>
        <v>1217</v>
      </c>
      <c r="N28" s="6">
        <f t="shared" si="1"/>
        <v>3.6393540669856457E-2</v>
      </c>
      <c r="P28" s="172">
        <f t="shared" si="6"/>
        <v>35004</v>
      </c>
      <c r="Q28" s="33">
        <f t="shared" si="16"/>
        <v>518</v>
      </c>
      <c r="R28" s="34">
        <f t="shared" si="7"/>
        <v>1.5020588064721917E-2</v>
      </c>
      <c r="S28" s="5">
        <f t="shared" si="8"/>
        <v>347</v>
      </c>
      <c r="T28" s="64">
        <f t="shared" si="9"/>
        <v>9.9131527825391391E-3</v>
      </c>
      <c r="V28" s="174">
        <f t="shared" si="10"/>
        <v>35179</v>
      </c>
      <c r="W28" s="40">
        <f t="shared" si="17"/>
        <v>521</v>
      </c>
      <c r="X28" s="41">
        <f t="shared" si="11"/>
        <v>1.5032604304922384E-2</v>
      </c>
      <c r="Y28" s="5">
        <f t="shared" si="12"/>
        <v>175</v>
      </c>
      <c r="Z28" s="6">
        <f t="shared" si="13"/>
        <v>4.9745586855794652E-3</v>
      </c>
    </row>
    <row r="29" spans="1:26" s="7" customFormat="1" x14ac:dyDescent="0.25">
      <c r="A29" s="7" t="str">
        <f t="shared" si="0"/>
        <v>U5 Grade 01 Step 22</v>
      </c>
      <c r="B29" s="7" t="s">
        <v>12</v>
      </c>
      <c r="D29" s="7" t="s">
        <v>3</v>
      </c>
      <c r="E29" s="8">
        <v>22</v>
      </c>
      <c r="F29" s="9">
        <v>34564</v>
      </c>
      <c r="G29" s="10">
        <f t="shared" si="2"/>
        <v>1124</v>
      </c>
      <c r="H29" s="11">
        <f t="shared" si="3"/>
        <v>3.3612440191387559E-2</v>
      </c>
      <c r="J29" s="170">
        <f t="shared" si="14"/>
        <v>35177</v>
      </c>
      <c r="K29" s="16">
        <f t="shared" si="15"/>
        <v>520</v>
      </c>
      <c r="L29" s="17">
        <f t="shared" si="4"/>
        <v>1.5004183858960672E-2</v>
      </c>
      <c r="M29" s="5">
        <f t="shared" si="5"/>
        <v>613</v>
      </c>
      <c r="N29" s="6">
        <f t="shared" si="1"/>
        <v>1.7735215831500985E-2</v>
      </c>
      <c r="P29" s="172">
        <f t="shared" si="6"/>
        <v>35529</v>
      </c>
      <c r="Q29" s="35">
        <f t="shared" si="16"/>
        <v>525</v>
      </c>
      <c r="R29" s="36">
        <f t="shared" si="7"/>
        <v>1.4998285910181694E-2</v>
      </c>
      <c r="S29" s="5">
        <f t="shared" si="8"/>
        <v>352</v>
      </c>
      <c r="T29" s="64">
        <f t="shared" si="9"/>
        <v>9.907399589068085E-3</v>
      </c>
      <c r="V29" s="174">
        <f t="shared" si="10"/>
        <v>35707</v>
      </c>
      <c r="W29" s="42">
        <f t="shared" si="17"/>
        <v>528</v>
      </c>
      <c r="X29" s="43">
        <f t="shared" si="11"/>
        <v>1.5008954205634042E-2</v>
      </c>
      <c r="Y29" s="5">
        <f t="shared" si="12"/>
        <v>178</v>
      </c>
      <c r="Z29" s="6">
        <f t="shared" si="13"/>
        <v>4.985016943456465E-3</v>
      </c>
    </row>
    <row r="30" spans="1:26" s="7" customFormat="1" x14ac:dyDescent="0.25">
      <c r="A30" s="55" t="s">
        <v>21</v>
      </c>
      <c r="B30" s="56"/>
      <c r="C30" s="56"/>
      <c r="D30" s="56" t="s">
        <v>3</v>
      </c>
      <c r="E30" s="57">
        <v>23</v>
      </c>
      <c r="F30" s="70"/>
      <c r="G30" s="71"/>
      <c r="H30" s="72"/>
      <c r="I30" s="56"/>
      <c r="J30" s="171">
        <f t="shared" si="14"/>
        <v>35705</v>
      </c>
      <c r="K30" s="59">
        <f t="shared" si="15"/>
        <v>528</v>
      </c>
      <c r="L30" s="60">
        <f t="shared" ref="L30:L32" si="18">+(J30-J29)/J29</f>
        <v>1.5009807544702505E-2</v>
      </c>
      <c r="M30" s="73"/>
      <c r="N30" s="74"/>
      <c r="O30" s="56"/>
      <c r="P30" s="173">
        <f t="shared" si="6"/>
        <v>36062</v>
      </c>
      <c r="Q30" s="62">
        <f t="shared" si="16"/>
        <v>533</v>
      </c>
      <c r="R30" s="63">
        <f t="shared" ref="R30:R33" si="19">+(P30-P29)/P29</f>
        <v>1.500182949140139E-2</v>
      </c>
      <c r="S30" s="73">
        <f t="shared" si="8"/>
        <v>357</v>
      </c>
      <c r="T30" s="75">
        <f t="shared" si="9"/>
        <v>9.899617325716821E-3</v>
      </c>
      <c r="U30" s="56"/>
      <c r="V30" s="175">
        <f t="shared" si="10"/>
        <v>36242</v>
      </c>
      <c r="W30" s="76">
        <f t="shared" si="17"/>
        <v>535</v>
      </c>
      <c r="X30" s="77">
        <f t="shared" ref="X30:X34" si="20">+(V30-V29)/V29</f>
        <v>1.4983056543534882E-2</v>
      </c>
      <c r="Y30" s="73">
        <f t="shared" si="12"/>
        <v>180</v>
      </c>
      <c r="Z30" s="74">
        <f t="shared" si="13"/>
        <v>4.9666133215606201E-3</v>
      </c>
    </row>
    <row r="31" spans="1:26" s="7" customFormat="1" x14ac:dyDescent="0.25">
      <c r="A31" s="55" t="s">
        <v>22</v>
      </c>
      <c r="B31" s="56"/>
      <c r="C31" s="56"/>
      <c r="D31" s="56" t="s">
        <v>3</v>
      </c>
      <c r="E31" s="57">
        <v>24</v>
      </c>
      <c r="F31" s="70"/>
      <c r="G31" s="71"/>
      <c r="H31" s="72"/>
      <c r="I31" s="56"/>
      <c r="J31" s="171">
        <f t="shared" si="14"/>
        <v>36241</v>
      </c>
      <c r="K31" s="59">
        <f t="shared" si="15"/>
        <v>536</v>
      </c>
      <c r="L31" s="60">
        <f t="shared" si="18"/>
        <v>1.5011903094804649E-2</v>
      </c>
      <c r="M31" s="73"/>
      <c r="N31" s="74"/>
      <c r="O31" s="56"/>
      <c r="P31" s="173">
        <f t="shared" si="6"/>
        <v>36603</v>
      </c>
      <c r="Q31" s="62">
        <f t="shared" si="16"/>
        <v>541</v>
      </c>
      <c r="R31" s="63">
        <f t="shared" si="19"/>
        <v>1.5001941101436414E-2</v>
      </c>
      <c r="S31" s="73">
        <f t="shared" si="8"/>
        <v>362</v>
      </c>
      <c r="T31" s="75">
        <f t="shared" si="9"/>
        <v>9.8898997349943993E-3</v>
      </c>
      <c r="U31" s="56"/>
      <c r="V31" s="175">
        <f t="shared" si="10"/>
        <v>36786</v>
      </c>
      <c r="W31" s="76">
        <f t="shared" si="17"/>
        <v>544</v>
      </c>
      <c r="X31" s="77">
        <f t="shared" si="20"/>
        <v>1.5010209149605431E-2</v>
      </c>
      <c r="Y31" s="73">
        <f t="shared" si="12"/>
        <v>183</v>
      </c>
      <c r="Z31" s="74">
        <f t="shared" si="13"/>
        <v>4.9747186429619965E-3</v>
      </c>
    </row>
    <row r="32" spans="1:26" s="7" customFormat="1" x14ac:dyDescent="0.25">
      <c r="A32" s="55" t="s">
        <v>23</v>
      </c>
      <c r="B32" s="56"/>
      <c r="C32" s="56"/>
      <c r="D32" s="56" t="s">
        <v>3</v>
      </c>
      <c r="E32" s="57">
        <v>25</v>
      </c>
      <c r="F32" s="70"/>
      <c r="G32" s="71"/>
      <c r="H32" s="72"/>
      <c r="I32" s="56"/>
      <c r="J32" s="171">
        <f t="shared" si="14"/>
        <v>36785</v>
      </c>
      <c r="K32" s="59">
        <f t="shared" si="15"/>
        <v>544</v>
      </c>
      <c r="L32" s="60">
        <f t="shared" si="18"/>
        <v>1.5010623327170883E-2</v>
      </c>
      <c r="M32" s="73"/>
      <c r="N32" s="74"/>
      <c r="O32" s="56"/>
      <c r="P32" s="173">
        <f t="shared" si="6"/>
        <v>37153</v>
      </c>
      <c r="Q32" s="62">
        <f t="shared" si="16"/>
        <v>550</v>
      </c>
      <c r="R32" s="63">
        <f t="shared" si="19"/>
        <v>1.5026090757588175E-2</v>
      </c>
      <c r="S32" s="73">
        <f t="shared" si="8"/>
        <v>368</v>
      </c>
      <c r="T32" s="75">
        <f t="shared" si="9"/>
        <v>9.9049874841870104E-3</v>
      </c>
      <c r="U32" s="56"/>
      <c r="V32" s="175">
        <f t="shared" si="10"/>
        <v>37339</v>
      </c>
      <c r="W32" s="76">
        <f t="shared" si="17"/>
        <v>553</v>
      </c>
      <c r="X32" s="77">
        <f t="shared" si="20"/>
        <v>1.5032892948404285E-2</v>
      </c>
      <c r="Y32" s="73">
        <f t="shared" si="12"/>
        <v>186</v>
      </c>
      <c r="Z32" s="74">
        <f t="shared" si="13"/>
        <v>4.9813867537962988E-3</v>
      </c>
    </row>
    <row r="33" spans="1:28" s="7" customFormat="1" x14ac:dyDescent="0.25">
      <c r="A33" s="55" t="s">
        <v>24</v>
      </c>
      <c r="B33" s="56"/>
      <c r="C33" s="56"/>
      <c r="D33" s="56" t="s">
        <v>3</v>
      </c>
      <c r="E33" s="57">
        <v>26</v>
      </c>
      <c r="F33" s="70"/>
      <c r="G33" s="71"/>
      <c r="H33" s="72"/>
      <c r="I33" s="56"/>
      <c r="J33" s="58"/>
      <c r="K33" s="59"/>
      <c r="L33" s="60"/>
      <c r="M33" s="73"/>
      <c r="N33" s="74"/>
      <c r="O33" s="56"/>
      <c r="P33" s="173">
        <f t="shared" ref="P33" si="21">ROUND(P32*1.015,0)</f>
        <v>37710</v>
      </c>
      <c r="Q33" s="62">
        <f t="shared" si="16"/>
        <v>557</v>
      </c>
      <c r="R33" s="63">
        <f t="shared" si="19"/>
        <v>1.4992059860576536E-2</v>
      </c>
      <c r="S33" s="73"/>
      <c r="T33" s="75"/>
      <c r="U33" s="56"/>
      <c r="V33" s="175">
        <f t="shared" si="10"/>
        <v>37899</v>
      </c>
      <c r="W33" s="76">
        <f t="shared" si="17"/>
        <v>560</v>
      </c>
      <c r="X33" s="77">
        <f t="shared" si="20"/>
        <v>1.4997723559816814E-2</v>
      </c>
      <c r="Y33" s="73">
        <f t="shared" si="12"/>
        <v>189</v>
      </c>
      <c r="Z33" s="74">
        <f t="shared" si="13"/>
        <v>4.9869389693659467E-3</v>
      </c>
    </row>
    <row r="34" spans="1:28" s="7" customFormat="1" x14ac:dyDescent="0.25">
      <c r="A34" s="55" t="s">
        <v>25</v>
      </c>
      <c r="D34" s="96" t="s">
        <v>3</v>
      </c>
      <c r="E34" s="57">
        <v>27</v>
      </c>
      <c r="F34" s="70"/>
      <c r="G34" s="71"/>
      <c r="H34" s="72"/>
      <c r="J34" s="58"/>
      <c r="K34" s="59"/>
      <c r="L34" s="60"/>
      <c r="M34" s="73"/>
      <c r="N34" s="74"/>
      <c r="O34" s="56"/>
      <c r="P34" s="61"/>
      <c r="Q34" s="62"/>
      <c r="R34" s="63"/>
      <c r="S34" s="73"/>
      <c r="T34" s="75"/>
      <c r="U34" s="56"/>
      <c r="V34" s="175">
        <f t="shared" ref="V34" si="22">ROUND(V33*1.015,0)</f>
        <v>38467</v>
      </c>
      <c r="W34" s="76">
        <f t="shared" si="17"/>
        <v>568</v>
      </c>
      <c r="X34" s="77">
        <f t="shared" si="20"/>
        <v>1.4987202828570675E-2</v>
      </c>
      <c r="Y34" s="73"/>
      <c r="Z34" s="74"/>
    </row>
    <row r="35" spans="1:28" s="7" customFormat="1" x14ac:dyDescent="0.25">
      <c r="A35" s="55"/>
      <c r="D35" s="96"/>
      <c r="E35" s="57"/>
      <c r="F35" s="70"/>
      <c r="G35" s="71"/>
      <c r="H35" s="72"/>
      <c r="J35" s="58"/>
      <c r="K35" s="59"/>
      <c r="L35" s="60"/>
      <c r="M35" s="73"/>
      <c r="N35" s="74"/>
      <c r="O35" s="56"/>
      <c r="P35" s="61"/>
      <c r="Q35" s="62"/>
      <c r="R35" s="63"/>
      <c r="S35" s="73"/>
      <c r="T35" s="75"/>
      <c r="U35" s="56"/>
      <c r="V35" s="175"/>
      <c r="W35" s="76"/>
      <c r="X35" s="77"/>
      <c r="Y35" s="73"/>
      <c r="Z35" s="74"/>
    </row>
    <row r="36" spans="1:28" s="7" customFormat="1" x14ac:dyDescent="0.25">
      <c r="A36" s="21"/>
      <c r="B36" s="21"/>
      <c r="C36" s="21"/>
      <c r="D36" s="21"/>
      <c r="E36" s="24"/>
      <c r="F36" s="22"/>
      <c r="G36" s="22"/>
      <c r="H36" s="23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68"/>
      <c r="U36" s="21"/>
      <c r="V36" s="21"/>
      <c r="W36" s="21"/>
      <c r="X36" s="21"/>
      <c r="Y36" s="29"/>
      <c r="Z36" s="21"/>
    </row>
    <row r="37" spans="1:28" s="7" customFormat="1" x14ac:dyDescent="0.25">
      <c r="A37" s="7" t="str">
        <f t="shared" si="0"/>
        <v>U5 Grade 02 Step 1</v>
      </c>
      <c r="B37" s="7" t="s">
        <v>12</v>
      </c>
      <c r="D37" s="7" t="s">
        <v>4</v>
      </c>
      <c r="E37" s="8">
        <v>1</v>
      </c>
      <c r="F37" s="9">
        <v>27596</v>
      </c>
      <c r="J37" s="170">
        <f>+ROUND(F37,0)</f>
        <v>27596</v>
      </c>
      <c r="K37" s="15"/>
      <c r="L37" s="15"/>
      <c r="M37" s="5"/>
      <c r="N37" s="6">
        <f t="shared" ref="N37:N58" si="23">+M37/F37</f>
        <v>0</v>
      </c>
      <c r="P37" s="172">
        <f>ROUND(J37*(1+P$5),0)</f>
        <v>27872</v>
      </c>
      <c r="Q37" s="32"/>
      <c r="R37" s="32"/>
      <c r="S37" s="5">
        <f>+P37-J37</f>
        <v>276</v>
      </c>
      <c r="T37" s="64">
        <f>+S37/P37</f>
        <v>9.902411021814007E-3</v>
      </c>
      <c r="V37" s="174">
        <f>ROUND(P37*(1+V$5),0)</f>
        <v>28011</v>
      </c>
      <c r="W37" s="39"/>
      <c r="X37" s="39"/>
      <c r="Y37" s="5">
        <f>+V37-P37</f>
        <v>139</v>
      </c>
      <c r="Z37" s="6">
        <f>+Y37/V37</f>
        <v>4.9623362250544433E-3</v>
      </c>
      <c r="AB37" s="167">
        <f>+(V37-V8)/V8</f>
        <v>7.2478750287158278E-2</v>
      </c>
    </row>
    <row r="38" spans="1:28" s="7" customFormat="1" x14ac:dyDescent="0.25">
      <c r="A38" s="7" t="str">
        <f t="shared" si="0"/>
        <v>U5 Grade 02 Step 2</v>
      </c>
      <c r="B38" s="7" t="s">
        <v>12</v>
      </c>
      <c r="D38" s="7" t="s">
        <v>4</v>
      </c>
      <c r="E38" s="8">
        <v>2</v>
      </c>
      <c r="F38" s="9">
        <v>27869</v>
      </c>
      <c r="G38" s="10">
        <f t="shared" ref="G38:G58" si="24">+F38-F37</f>
        <v>273</v>
      </c>
      <c r="H38" s="11">
        <f t="shared" ref="H38:H58" si="25">+(F38-F37)/F37</f>
        <v>9.8927380779823167E-3</v>
      </c>
      <c r="J38" s="170">
        <f>ROUND(J37*1.015,0)</f>
        <v>28010</v>
      </c>
      <c r="K38" s="16">
        <f>+J38-J37</f>
        <v>414</v>
      </c>
      <c r="L38" s="17">
        <f t="shared" ref="L38:L58" si="26">+(J38-J37)/J37</f>
        <v>1.5002174228149007E-2</v>
      </c>
      <c r="M38" s="5">
        <f t="shared" ref="M38:M58" si="27">+J38-F38</f>
        <v>141</v>
      </c>
      <c r="N38" s="6">
        <f t="shared" si="23"/>
        <v>5.0593849797265777E-3</v>
      </c>
      <c r="P38" s="172">
        <f t="shared" ref="P38:P61" si="28">ROUND(J38*(1+P$5),0)</f>
        <v>28290</v>
      </c>
      <c r="Q38" s="33">
        <f>+P38-P37</f>
        <v>418</v>
      </c>
      <c r="R38" s="34">
        <f t="shared" ref="R38:R58" si="29">+(P38-P37)/P37</f>
        <v>1.4997129735935706E-2</v>
      </c>
      <c r="S38" s="5">
        <f t="shared" ref="S38:S61" si="30">+P38-J38</f>
        <v>280</v>
      </c>
      <c r="T38" s="64">
        <f t="shared" ref="T38:T61" si="31">+S38/P38</f>
        <v>9.8974902792506193E-3</v>
      </c>
      <c r="V38" s="174">
        <f t="shared" ref="V38:V62" si="32">ROUND(P38*(1+V$5),0)</f>
        <v>28431</v>
      </c>
      <c r="W38" s="40">
        <f>+V38-V37</f>
        <v>420</v>
      </c>
      <c r="X38" s="41">
        <f t="shared" ref="X38:X58" si="33">+(V38-V37)/V37</f>
        <v>1.4994109456999036E-2</v>
      </c>
      <c r="Y38" s="5">
        <f t="shared" ref="Y38:Y62" si="34">+V38-P38</f>
        <v>141</v>
      </c>
      <c r="Z38" s="6">
        <f t="shared" ref="Z38:Z62" si="35">+Y38/V38</f>
        <v>4.9593753297456997E-3</v>
      </c>
      <c r="AB38" s="167">
        <f t="shared" ref="AB38:AB101" si="36">+(V38-V9)/V9</f>
        <v>7.2463221425877022E-2</v>
      </c>
    </row>
    <row r="39" spans="1:28" s="7" customFormat="1" x14ac:dyDescent="0.25">
      <c r="A39" s="7" t="str">
        <f t="shared" si="0"/>
        <v>U5 Grade 02 Step 3</v>
      </c>
      <c r="B39" s="7" t="s">
        <v>12</v>
      </c>
      <c r="D39" s="7" t="s">
        <v>4</v>
      </c>
      <c r="E39" s="8">
        <v>3</v>
      </c>
      <c r="F39" s="9">
        <v>28142</v>
      </c>
      <c r="G39" s="10">
        <f t="shared" si="24"/>
        <v>273</v>
      </c>
      <c r="H39" s="11">
        <f t="shared" si="25"/>
        <v>9.795830492662097E-3</v>
      </c>
      <c r="J39" s="170">
        <f t="shared" ref="J39:J61" si="37">ROUND(J38*1.015,0)</f>
        <v>28430</v>
      </c>
      <c r="K39" s="16">
        <f t="shared" ref="K39:K61" si="38">+J39-J38</f>
        <v>420</v>
      </c>
      <c r="L39" s="17">
        <f t="shared" si="26"/>
        <v>1.4994644769725098E-2</v>
      </c>
      <c r="M39" s="5">
        <f t="shared" si="27"/>
        <v>288</v>
      </c>
      <c r="N39" s="6">
        <f t="shared" si="23"/>
        <v>1.0233814227844503E-2</v>
      </c>
      <c r="P39" s="172">
        <f t="shared" si="28"/>
        <v>28714</v>
      </c>
      <c r="Q39" s="33">
        <f t="shared" ref="Q39:Q62" si="39">+P39-P38</f>
        <v>424</v>
      </c>
      <c r="R39" s="34">
        <f t="shared" si="29"/>
        <v>1.4987628137150938E-2</v>
      </c>
      <c r="S39" s="5">
        <f t="shared" si="30"/>
        <v>284</v>
      </c>
      <c r="T39" s="64">
        <f t="shared" si="31"/>
        <v>9.8906456780664485E-3</v>
      </c>
      <c r="V39" s="174">
        <f t="shared" si="32"/>
        <v>28858</v>
      </c>
      <c r="W39" s="40">
        <f t="shared" ref="W39:W63" si="40">+V39-V38</f>
        <v>427</v>
      </c>
      <c r="X39" s="41">
        <f t="shared" si="33"/>
        <v>1.5018817487953291E-2</v>
      </c>
      <c r="Y39" s="5">
        <f t="shared" si="34"/>
        <v>144</v>
      </c>
      <c r="Z39" s="6">
        <f t="shared" si="35"/>
        <v>4.989950793540786E-3</v>
      </c>
      <c r="AB39" s="167">
        <f t="shared" si="36"/>
        <v>7.2469154154898172E-2</v>
      </c>
    </row>
    <row r="40" spans="1:28" s="7" customFormat="1" x14ac:dyDescent="0.25">
      <c r="A40" s="7" t="str">
        <f t="shared" si="0"/>
        <v>U5 Grade 02 Step 4</v>
      </c>
      <c r="B40" s="7" t="s">
        <v>12</v>
      </c>
      <c r="D40" s="7" t="s">
        <v>4</v>
      </c>
      <c r="E40" s="8">
        <v>4</v>
      </c>
      <c r="F40" s="9">
        <v>28409</v>
      </c>
      <c r="G40" s="10">
        <f t="shared" si="24"/>
        <v>267</v>
      </c>
      <c r="H40" s="11">
        <f t="shared" si="25"/>
        <v>9.4875986070641748E-3</v>
      </c>
      <c r="J40" s="170">
        <f t="shared" si="37"/>
        <v>28856</v>
      </c>
      <c r="K40" s="16">
        <f t="shared" si="38"/>
        <v>426</v>
      </c>
      <c r="L40" s="17">
        <f t="shared" si="26"/>
        <v>1.4984171649665846E-2</v>
      </c>
      <c r="M40" s="5">
        <f t="shared" si="27"/>
        <v>447</v>
      </c>
      <c r="N40" s="6">
        <f t="shared" si="23"/>
        <v>1.5734450350241121E-2</v>
      </c>
      <c r="P40" s="172">
        <f t="shared" si="28"/>
        <v>29145</v>
      </c>
      <c r="Q40" s="33">
        <f t="shared" si="39"/>
        <v>431</v>
      </c>
      <c r="R40" s="34">
        <f t="shared" si="29"/>
        <v>1.5010099602981124E-2</v>
      </c>
      <c r="S40" s="5">
        <f t="shared" si="30"/>
        <v>289</v>
      </c>
      <c r="T40" s="64">
        <f t="shared" si="31"/>
        <v>9.9159375536112537E-3</v>
      </c>
      <c r="V40" s="174">
        <f t="shared" si="32"/>
        <v>29291</v>
      </c>
      <c r="W40" s="40">
        <f t="shared" si="40"/>
        <v>433</v>
      </c>
      <c r="X40" s="41">
        <f t="shared" si="33"/>
        <v>1.5004504816688613E-2</v>
      </c>
      <c r="Y40" s="5">
        <f t="shared" si="34"/>
        <v>146</v>
      </c>
      <c r="Z40" s="6">
        <f t="shared" si="35"/>
        <v>4.9844662182923086E-3</v>
      </c>
      <c r="AB40" s="167">
        <f t="shared" si="36"/>
        <v>7.2458992384299939E-2</v>
      </c>
    </row>
    <row r="41" spans="1:28" s="7" customFormat="1" x14ac:dyDescent="0.25">
      <c r="A41" s="7" t="str">
        <f t="shared" si="0"/>
        <v>U5 Grade 02 Step 5</v>
      </c>
      <c r="B41" s="7" t="s">
        <v>12</v>
      </c>
      <c r="D41" s="7" t="s">
        <v>4</v>
      </c>
      <c r="E41" s="8">
        <v>5</v>
      </c>
      <c r="F41" s="9">
        <v>28543</v>
      </c>
      <c r="G41" s="10">
        <f t="shared" si="24"/>
        <v>134</v>
      </c>
      <c r="H41" s="11">
        <f t="shared" si="25"/>
        <v>4.7168150938083006E-3</v>
      </c>
      <c r="J41" s="170">
        <f t="shared" si="37"/>
        <v>29289</v>
      </c>
      <c r="K41" s="16">
        <f t="shared" si="38"/>
        <v>433</v>
      </c>
      <c r="L41" s="17">
        <f t="shared" si="26"/>
        <v>1.5005544774050458E-2</v>
      </c>
      <c r="M41" s="5">
        <f t="shared" si="27"/>
        <v>746</v>
      </c>
      <c r="N41" s="6">
        <f t="shared" si="23"/>
        <v>2.6136005325298674E-2</v>
      </c>
      <c r="P41" s="172">
        <f t="shared" si="28"/>
        <v>29582</v>
      </c>
      <c r="Q41" s="33">
        <f t="shared" si="39"/>
        <v>437</v>
      </c>
      <c r="R41" s="34">
        <f t="shared" si="29"/>
        <v>1.4993995539543661E-2</v>
      </c>
      <c r="S41" s="5">
        <f t="shared" si="30"/>
        <v>293</v>
      </c>
      <c r="T41" s="64">
        <f t="shared" si="31"/>
        <v>9.9046717598539648E-3</v>
      </c>
      <c r="V41" s="174">
        <f t="shared" si="32"/>
        <v>29730</v>
      </c>
      <c r="W41" s="40">
        <f t="shared" si="40"/>
        <v>439</v>
      </c>
      <c r="X41" s="41">
        <f t="shared" si="33"/>
        <v>1.4987538834454269E-2</v>
      </c>
      <c r="Y41" s="5">
        <f t="shared" si="34"/>
        <v>148</v>
      </c>
      <c r="Z41" s="6">
        <f t="shared" si="35"/>
        <v>4.9781365623948869E-3</v>
      </c>
      <c r="AB41" s="167">
        <f t="shared" si="36"/>
        <v>7.2433446360291462E-2</v>
      </c>
    </row>
    <row r="42" spans="1:28" s="7" customFormat="1" x14ac:dyDescent="0.25">
      <c r="A42" s="7" t="str">
        <f t="shared" si="0"/>
        <v>U5 Grade 02 Step 6</v>
      </c>
      <c r="B42" s="7" t="s">
        <v>12</v>
      </c>
      <c r="D42" s="7" t="s">
        <v>4</v>
      </c>
      <c r="E42" s="8">
        <v>6</v>
      </c>
      <c r="F42" s="9">
        <v>28814</v>
      </c>
      <c r="G42" s="10">
        <f t="shared" si="24"/>
        <v>271</v>
      </c>
      <c r="H42" s="11">
        <f t="shared" si="25"/>
        <v>9.4944469747398653E-3</v>
      </c>
      <c r="J42" s="170">
        <f t="shared" si="37"/>
        <v>29728</v>
      </c>
      <c r="K42" s="16">
        <f t="shared" si="38"/>
        <v>439</v>
      </c>
      <c r="L42" s="17">
        <f t="shared" si="26"/>
        <v>1.4988562258868517E-2</v>
      </c>
      <c r="M42" s="5">
        <f t="shared" si="27"/>
        <v>914</v>
      </c>
      <c r="N42" s="6">
        <f t="shared" si="23"/>
        <v>3.1720691330603179E-2</v>
      </c>
      <c r="P42" s="172">
        <f t="shared" si="28"/>
        <v>30025</v>
      </c>
      <c r="Q42" s="33">
        <f t="shared" si="39"/>
        <v>443</v>
      </c>
      <c r="R42" s="34">
        <f t="shared" si="29"/>
        <v>1.4975322831451558E-2</v>
      </c>
      <c r="S42" s="5">
        <f t="shared" si="30"/>
        <v>297</v>
      </c>
      <c r="T42" s="64">
        <f t="shared" si="31"/>
        <v>9.8917568692756044E-3</v>
      </c>
      <c r="V42" s="174">
        <f t="shared" si="32"/>
        <v>30175</v>
      </c>
      <c r="W42" s="40">
        <f t="shared" si="40"/>
        <v>445</v>
      </c>
      <c r="X42" s="41">
        <f t="shared" si="33"/>
        <v>1.4968045745038681E-2</v>
      </c>
      <c r="Y42" s="5">
        <f t="shared" si="34"/>
        <v>150</v>
      </c>
      <c r="Z42" s="6">
        <f t="shared" si="35"/>
        <v>4.9710024855012429E-3</v>
      </c>
      <c r="AB42" s="167">
        <f t="shared" si="36"/>
        <v>7.2393204918615395E-2</v>
      </c>
    </row>
    <row r="43" spans="1:28" s="7" customFormat="1" x14ac:dyDescent="0.25">
      <c r="A43" s="7" t="str">
        <f t="shared" si="0"/>
        <v>U5 Grade 02 Step 7</v>
      </c>
      <c r="B43" s="7" t="s">
        <v>12</v>
      </c>
      <c r="D43" s="7" t="s">
        <v>4</v>
      </c>
      <c r="E43" s="8">
        <v>7</v>
      </c>
      <c r="F43" s="9">
        <v>29088</v>
      </c>
      <c r="G43" s="10">
        <f t="shared" si="24"/>
        <v>274</v>
      </c>
      <c r="H43" s="11">
        <f t="shared" si="25"/>
        <v>9.5092663288679109E-3</v>
      </c>
      <c r="J43" s="170">
        <f t="shared" si="37"/>
        <v>30174</v>
      </c>
      <c r="K43" s="16">
        <f t="shared" si="38"/>
        <v>446</v>
      </c>
      <c r="L43" s="17">
        <f t="shared" si="26"/>
        <v>1.5002691065662002E-2</v>
      </c>
      <c r="M43" s="5">
        <f t="shared" si="27"/>
        <v>1086</v>
      </c>
      <c r="N43" s="6">
        <f t="shared" si="23"/>
        <v>3.7334983498349836E-2</v>
      </c>
      <c r="P43" s="172">
        <f t="shared" si="28"/>
        <v>30476</v>
      </c>
      <c r="Q43" s="33">
        <f t="shared" si="39"/>
        <v>451</v>
      </c>
      <c r="R43" s="34">
        <f t="shared" si="29"/>
        <v>1.5020815986677769E-2</v>
      </c>
      <c r="S43" s="5">
        <f t="shared" si="30"/>
        <v>302</v>
      </c>
      <c r="T43" s="64">
        <f t="shared" si="31"/>
        <v>9.9094369339808377E-3</v>
      </c>
      <c r="V43" s="174">
        <f t="shared" si="32"/>
        <v>30628</v>
      </c>
      <c r="W43" s="40">
        <f t="shared" si="40"/>
        <v>453</v>
      </c>
      <c r="X43" s="41">
        <f t="shared" si="33"/>
        <v>1.5012427506213753E-2</v>
      </c>
      <c r="Y43" s="5">
        <f t="shared" si="34"/>
        <v>152</v>
      </c>
      <c r="Z43" s="6">
        <f t="shared" si="35"/>
        <v>4.9627791563275434E-3</v>
      </c>
      <c r="AB43" s="167">
        <f t="shared" si="36"/>
        <v>7.240896358543418E-2</v>
      </c>
    </row>
    <row r="44" spans="1:28" s="7" customFormat="1" x14ac:dyDescent="0.25">
      <c r="A44" s="7" t="str">
        <f t="shared" si="0"/>
        <v>U5 Grade 02 Step 8</v>
      </c>
      <c r="B44" s="7" t="s">
        <v>12</v>
      </c>
      <c r="D44" s="7" t="s">
        <v>4</v>
      </c>
      <c r="E44" s="8">
        <v>8</v>
      </c>
      <c r="F44" s="9">
        <v>29367</v>
      </c>
      <c r="G44" s="10">
        <f t="shared" si="24"/>
        <v>279</v>
      </c>
      <c r="H44" s="11">
        <f t="shared" si="25"/>
        <v>9.5915841584158414E-3</v>
      </c>
      <c r="J44" s="170">
        <f t="shared" si="37"/>
        <v>30627</v>
      </c>
      <c r="K44" s="16">
        <f t="shared" si="38"/>
        <v>453</v>
      </c>
      <c r="L44" s="17">
        <f t="shared" si="26"/>
        <v>1.5012925034798171E-2</v>
      </c>
      <c r="M44" s="5">
        <f t="shared" si="27"/>
        <v>1260</v>
      </c>
      <c r="N44" s="6">
        <f t="shared" si="23"/>
        <v>4.2905301869445293E-2</v>
      </c>
      <c r="P44" s="172">
        <f t="shared" si="28"/>
        <v>30933</v>
      </c>
      <c r="Q44" s="33">
        <f t="shared" si="39"/>
        <v>457</v>
      </c>
      <c r="R44" s="34">
        <f t="shared" si="29"/>
        <v>1.4995406221288882E-2</v>
      </c>
      <c r="S44" s="5">
        <f t="shared" si="30"/>
        <v>306</v>
      </c>
      <c r="T44" s="64">
        <f t="shared" si="31"/>
        <v>9.8923479778876919E-3</v>
      </c>
      <c r="V44" s="174">
        <f t="shared" si="32"/>
        <v>31088</v>
      </c>
      <c r="W44" s="40">
        <f t="shared" si="40"/>
        <v>460</v>
      </c>
      <c r="X44" s="41">
        <f t="shared" si="33"/>
        <v>1.5018936920464934E-2</v>
      </c>
      <c r="Y44" s="5">
        <f t="shared" si="34"/>
        <v>155</v>
      </c>
      <c r="Z44" s="6">
        <f t="shared" si="35"/>
        <v>4.9858466289243435E-3</v>
      </c>
      <c r="AB44" s="167">
        <f t="shared" si="36"/>
        <v>7.2406774983614475E-2</v>
      </c>
    </row>
    <row r="45" spans="1:28" s="7" customFormat="1" x14ac:dyDescent="0.25">
      <c r="A45" s="7" t="str">
        <f t="shared" si="0"/>
        <v>U5 Grade 02 Step 9</v>
      </c>
      <c r="B45" s="7" t="s">
        <v>12</v>
      </c>
      <c r="D45" s="7" t="s">
        <v>4</v>
      </c>
      <c r="E45" s="8">
        <v>9</v>
      </c>
      <c r="F45" s="9">
        <v>29646</v>
      </c>
      <c r="G45" s="10">
        <f t="shared" si="24"/>
        <v>279</v>
      </c>
      <c r="H45" s="11">
        <f t="shared" si="25"/>
        <v>9.5004596996628877E-3</v>
      </c>
      <c r="J45" s="170">
        <f t="shared" si="37"/>
        <v>31086</v>
      </c>
      <c r="K45" s="16">
        <f t="shared" si="38"/>
        <v>459</v>
      </c>
      <c r="L45" s="17">
        <f t="shared" si="26"/>
        <v>1.4986776373787834E-2</v>
      </c>
      <c r="M45" s="5">
        <f t="shared" si="27"/>
        <v>1440</v>
      </c>
      <c r="N45" s="6">
        <f t="shared" si="23"/>
        <v>4.8573163327261686E-2</v>
      </c>
      <c r="P45" s="172">
        <f t="shared" si="28"/>
        <v>31397</v>
      </c>
      <c r="Q45" s="33">
        <f t="shared" si="39"/>
        <v>464</v>
      </c>
      <c r="R45" s="34">
        <f t="shared" si="29"/>
        <v>1.500016163967284E-2</v>
      </c>
      <c r="S45" s="5">
        <f t="shared" si="30"/>
        <v>311</v>
      </c>
      <c r="T45" s="64">
        <f t="shared" si="31"/>
        <v>9.9054049749976118E-3</v>
      </c>
      <c r="V45" s="174">
        <f t="shared" si="32"/>
        <v>31554</v>
      </c>
      <c r="W45" s="40">
        <f t="shared" si="40"/>
        <v>466</v>
      </c>
      <c r="X45" s="41">
        <f t="shared" si="33"/>
        <v>1.4989706639217705E-2</v>
      </c>
      <c r="Y45" s="5">
        <f t="shared" si="34"/>
        <v>157</v>
      </c>
      <c r="Z45" s="6">
        <f t="shared" si="35"/>
        <v>4.9755973886036631E-3</v>
      </c>
      <c r="AB45" s="167">
        <f t="shared" si="36"/>
        <v>7.2426333140740234E-2</v>
      </c>
    </row>
    <row r="46" spans="1:28" s="7" customFormat="1" x14ac:dyDescent="0.25">
      <c r="A46" s="7" t="str">
        <f t="shared" si="0"/>
        <v>U5 Grade 02 Step 10</v>
      </c>
      <c r="B46" s="7" t="s">
        <v>12</v>
      </c>
      <c r="D46" s="7" t="s">
        <v>4</v>
      </c>
      <c r="E46" s="8">
        <v>10</v>
      </c>
      <c r="F46" s="9">
        <v>29933</v>
      </c>
      <c r="G46" s="10">
        <f t="shared" si="24"/>
        <v>287</v>
      </c>
      <c r="H46" s="11">
        <f t="shared" si="25"/>
        <v>9.6809013020306284E-3</v>
      </c>
      <c r="J46" s="170">
        <f t="shared" si="37"/>
        <v>31552</v>
      </c>
      <c r="K46" s="16">
        <f t="shared" si="38"/>
        <v>466</v>
      </c>
      <c r="L46" s="17">
        <f t="shared" si="26"/>
        <v>1.4990671041626456E-2</v>
      </c>
      <c r="M46" s="5">
        <f t="shared" si="27"/>
        <v>1619</v>
      </c>
      <c r="N46" s="6">
        <f t="shared" si="23"/>
        <v>5.4087461998463232E-2</v>
      </c>
      <c r="P46" s="172">
        <f t="shared" si="28"/>
        <v>31868</v>
      </c>
      <c r="Q46" s="33">
        <f t="shared" si="39"/>
        <v>471</v>
      </c>
      <c r="R46" s="34">
        <f t="shared" si="29"/>
        <v>1.5001433257954581E-2</v>
      </c>
      <c r="S46" s="5">
        <f t="shared" si="30"/>
        <v>316</v>
      </c>
      <c r="T46" s="64">
        <f t="shared" si="31"/>
        <v>9.9159031002886908E-3</v>
      </c>
      <c r="V46" s="174">
        <f t="shared" si="32"/>
        <v>32027</v>
      </c>
      <c r="W46" s="40">
        <f t="shared" si="40"/>
        <v>473</v>
      </c>
      <c r="X46" s="41">
        <f t="shared" si="33"/>
        <v>1.4990175572035242E-2</v>
      </c>
      <c r="Y46" s="5">
        <f t="shared" si="34"/>
        <v>159</v>
      </c>
      <c r="Z46" s="6">
        <f t="shared" si="35"/>
        <v>4.9645611515283976E-3</v>
      </c>
      <c r="AB46" s="167">
        <f t="shared" si="36"/>
        <v>7.2392432613427093E-2</v>
      </c>
    </row>
    <row r="47" spans="1:28" s="7" customFormat="1" x14ac:dyDescent="0.25">
      <c r="A47" s="7" t="str">
        <f t="shared" si="0"/>
        <v>U5 Grade 02 Step 11</v>
      </c>
      <c r="B47" s="7" t="s">
        <v>12</v>
      </c>
      <c r="D47" s="7" t="s">
        <v>4</v>
      </c>
      <c r="E47" s="8">
        <v>11</v>
      </c>
      <c r="F47" s="9">
        <v>30363</v>
      </c>
      <c r="G47" s="10">
        <f t="shared" si="24"/>
        <v>430</v>
      </c>
      <c r="H47" s="11">
        <f t="shared" si="25"/>
        <v>1.4365416095947617E-2</v>
      </c>
      <c r="J47" s="170">
        <f t="shared" si="37"/>
        <v>32025</v>
      </c>
      <c r="K47" s="16">
        <f t="shared" si="38"/>
        <v>473</v>
      </c>
      <c r="L47" s="17">
        <f t="shared" si="26"/>
        <v>1.4991125760649086E-2</v>
      </c>
      <c r="M47" s="5">
        <f t="shared" si="27"/>
        <v>1662</v>
      </c>
      <c r="N47" s="6">
        <f t="shared" si="23"/>
        <v>5.4737674142871257E-2</v>
      </c>
      <c r="P47" s="172">
        <f t="shared" si="28"/>
        <v>32345</v>
      </c>
      <c r="Q47" s="33">
        <f t="shared" si="39"/>
        <v>477</v>
      </c>
      <c r="R47" s="34">
        <f t="shared" si="29"/>
        <v>1.4967992971005397E-2</v>
      </c>
      <c r="S47" s="5">
        <f t="shared" si="30"/>
        <v>320</v>
      </c>
      <c r="T47" s="64">
        <f t="shared" si="31"/>
        <v>9.8933374555572728E-3</v>
      </c>
      <c r="V47" s="174">
        <f t="shared" si="32"/>
        <v>32507</v>
      </c>
      <c r="W47" s="40">
        <f t="shared" si="40"/>
        <v>480</v>
      </c>
      <c r="X47" s="41">
        <f t="shared" si="33"/>
        <v>1.4987354419708372E-2</v>
      </c>
      <c r="Y47" s="5">
        <f t="shared" si="34"/>
        <v>162</v>
      </c>
      <c r="Z47" s="6">
        <f t="shared" si="35"/>
        <v>4.9835420063370963E-3</v>
      </c>
      <c r="AB47" s="167">
        <f t="shared" si="36"/>
        <v>7.2378187576287403E-2</v>
      </c>
    </row>
    <row r="48" spans="1:28" s="7" customFormat="1" x14ac:dyDescent="0.25">
      <c r="A48" s="7" t="str">
        <f t="shared" si="0"/>
        <v>U5 Grade 02 Step 12</v>
      </c>
      <c r="B48" s="7" t="s">
        <v>12</v>
      </c>
      <c r="D48" s="7" t="s">
        <v>4</v>
      </c>
      <c r="E48" s="8">
        <v>12</v>
      </c>
      <c r="F48" s="9">
        <v>30851</v>
      </c>
      <c r="G48" s="10">
        <f t="shared" si="24"/>
        <v>488</v>
      </c>
      <c r="H48" s="11">
        <f t="shared" si="25"/>
        <v>1.6072193129796134E-2</v>
      </c>
      <c r="J48" s="170">
        <f t="shared" si="37"/>
        <v>32505</v>
      </c>
      <c r="K48" s="16">
        <f t="shared" si="38"/>
        <v>480</v>
      </c>
      <c r="L48" s="17">
        <f t="shared" si="26"/>
        <v>1.4988290398126464E-2</v>
      </c>
      <c r="M48" s="5">
        <f t="shared" si="27"/>
        <v>1654</v>
      </c>
      <c r="N48" s="6">
        <f t="shared" si="23"/>
        <v>5.3612524715568377E-2</v>
      </c>
      <c r="P48" s="172">
        <f t="shared" si="28"/>
        <v>32830</v>
      </c>
      <c r="Q48" s="33">
        <f t="shared" si="39"/>
        <v>485</v>
      </c>
      <c r="R48" s="34">
        <f t="shared" si="29"/>
        <v>1.4994589581078991E-2</v>
      </c>
      <c r="S48" s="5">
        <f t="shared" si="30"/>
        <v>325</v>
      </c>
      <c r="T48" s="64">
        <f t="shared" si="31"/>
        <v>9.8994821809320743E-3</v>
      </c>
      <c r="V48" s="174">
        <f t="shared" si="32"/>
        <v>32994</v>
      </c>
      <c r="W48" s="40">
        <f t="shared" si="40"/>
        <v>487</v>
      </c>
      <c r="X48" s="41">
        <f t="shared" si="33"/>
        <v>1.498138862398868E-2</v>
      </c>
      <c r="Y48" s="5">
        <f t="shared" si="34"/>
        <v>164</v>
      </c>
      <c r="Z48" s="6">
        <f t="shared" si="35"/>
        <v>4.9706007152815661E-3</v>
      </c>
      <c r="AB48" s="167">
        <f t="shared" si="36"/>
        <v>7.2382747749211815E-2</v>
      </c>
    </row>
    <row r="49" spans="1:28" s="7" customFormat="1" x14ac:dyDescent="0.25">
      <c r="A49" s="7" t="str">
        <f t="shared" si="0"/>
        <v>U5 Grade 02 Step 13</v>
      </c>
      <c r="B49" s="7" t="s">
        <v>12</v>
      </c>
      <c r="D49" s="7" t="s">
        <v>4</v>
      </c>
      <c r="E49" s="8">
        <v>13</v>
      </c>
      <c r="F49" s="9">
        <v>31340</v>
      </c>
      <c r="G49" s="10">
        <f t="shared" si="24"/>
        <v>489</v>
      </c>
      <c r="H49" s="11">
        <f t="shared" si="25"/>
        <v>1.585037762147094E-2</v>
      </c>
      <c r="J49" s="170">
        <f t="shared" si="37"/>
        <v>32993</v>
      </c>
      <c r="K49" s="16">
        <f t="shared" si="38"/>
        <v>488</v>
      </c>
      <c r="L49" s="17">
        <f t="shared" si="26"/>
        <v>1.5013074911552069E-2</v>
      </c>
      <c r="M49" s="5">
        <f t="shared" si="27"/>
        <v>1653</v>
      </c>
      <c r="N49" s="6">
        <f t="shared" si="23"/>
        <v>5.274409700063816E-2</v>
      </c>
      <c r="P49" s="172">
        <f t="shared" si="28"/>
        <v>33323</v>
      </c>
      <c r="Q49" s="33">
        <f t="shared" si="39"/>
        <v>493</v>
      </c>
      <c r="R49" s="34">
        <f t="shared" si="29"/>
        <v>1.5016752969844654E-2</v>
      </c>
      <c r="S49" s="5">
        <f t="shared" si="30"/>
        <v>330</v>
      </c>
      <c r="T49" s="64">
        <f t="shared" si="31"/>
        <v>9.9030699516850229E-3</v>
      </c>
      <c r="V49" s="174">
        <f t="shared" si="32"/>
        <v>33490</v>
      </c>
      <c r="W49" s="40">
        <f t="shared" si="40"/>
        <v>496</v>
      </c>
      <c r="X49" s="41">
        <f t="shared" si="33"/>
        <v>1.5033036309632054E-2</v>
      </c>
      <c r="Y49" s="5">
        <f t="shared" si="34"/>
        <v>167</v>
      </c>
      <c r="Z49" s="6">
        <f t="shared" si="35"/>
        <v>4.986563153180054E-3</v>
      </c>
      <c r="AB49" s="167">
        <f t="shared" si="36"/>
        <v>7.2400653238976598E-2</v>
      </c>
    </row>
    <row r="50" spans="1:28" s="7" customFormat="1" x14ac:dyDescent="0.25">
      <c r="A50" s="7" t="str">
        <f t="shared" si="0"/>
        <v>U5 Grade 02 Step 14</v>
      </c>
      <c r="B50" s="7" t="s">
        <v>12</v>
      </c>
      <c r="D50" s="7" t="s">
        <v>4</v>
      </c>
      <c r="E50" s="8">
        <v>14</v>
      </c>
      <c r="F50" s="9">
        <v>31828</v>
      </c>
      <c r="G50" s="10">
        <f t="shared" si="24"/>
        <v>488</v>
      </c>
      <c r="H50" s="11">
        <f t="shared" si="25"/>
        <v>1.557115507338864E-2</v>
      </c>
      <c r="J50" s="170">
        <f t="shared" si="37"/>
        <v>33488</v>
      </c>
      <c r="K50" s="16">
        <f t="shared" si="38"/>
        <v>495</v>
      </c>
      <c r="L50" s="17">
        <f t="shared" si="26"/>
        <v>1.5003182493256145E-2</v>
      </c>
      <c r="M50" s="5">
        <f t="shared" si="27"/>
        <v>1660</v>
      </c>
      <c r="N50" s="6">
        <f t="shared" si="23"/>
        <v>5.2155334925223076E-2</v>
      </c>
      <c r="P50" s="172">
        <f t="shared" si="28"/>
        <v>33823</v>
      </c>
      <c r="Q50" s="33">
        <f t="shared" si="39"/>
        <v>500</v>
      </c>
      <c r="R50" s="34">
        <f t="shared" si="29"/>
        <v>1.5004651441947004E-2</v>
      </c>
      <c r="S50" s="5">
        <f t="shared" si="30"/>
        <v>335</v>
      </c>
      <c r="T50" s="64">
        <f t="shared" si="31"/>
        <v>9.9045028530881356E-3</v>
      </c>
      <c r="V50" s="174">
        <f t="shared" si="32"/>
        <v>33992</v>
      </c>
      <c r="W50" s="40">
        <f t="shared" si="40"/>
        <v>502</v>
      </c>
      <c r="X50" s="41">
        <f t="shared" si="33"/>
        <v>1.4989549119140041E-2</v>
      </c>
      <c r="Y50" s="5">
        <f t="shared" si="34"/>
        <v>169</v>
      </c>
      <c r="Z50" s="6">
        <f t="shared" si="35"/>
        <v>4.9717580607201691E-3</v>
      </c>
      <c r="AB50" s="167">
        <f t="shared" si="36"/>
        <v>7.2404328485345615E-2</v>
      </c>
    </row>
    <row r="51" spans="1:28" s="7" customFormat="1" x14ac:dyDescent="0.25">
      <c r="A51" s="7" t="str">
        <f t="shared" si="0"/>
        <v>U5 Grade 02 Step 15</v>
      </c>
      <c r="B51" s="7" t="s">
        <v>12</v>
      </c>
      <c r="D51" s="7" t="s">
        <v>4</v>
      </c>
      <c r="E51" s="8">
        <v>15</v>
      </c>
      <c r="F51" s="9">
        <v>32321</v>
      </c>
      <c r="G51" s="10">
        <f t="shared" si="24"/>
        <v>493</v>
      </c>
      <c r="H51" s="11">
        <f t="shared" si="25"/>
        <v>1.5489506095262033E-2</v>
      </c>
      <c r="J51" s="170">
        <f t="shared" si="37"/>
        <v>33990</v>
      </c>
      <c r="K51" s="16">
        <f t="shared" si="38"/>
        <v>502</v>
      </c>
      <c r="L51" s="17">
        <f t="shared" si="26"/>
        <v>1.4990444338270426E-2</v>
      </c>
      <c r="M51" s="5">
        <f t="shared" si="27"/>
        <v>1669</v>
      </c>
      <c r="N51" s="6">
        <f t="shared" si="23"/>
        <v>5.1638253766900774E-2</v>
      </c>
      <c r="P51" s="172">
        <f t="shared" si="28"/>
        <v>34330</v>
      </c>
      <c r="Q51" s="33">
        <f t="shared" si="39"/>
        <v>507</v>
      </c>
      <c r="R51" s="34">
        <f t="shared" si="29"/>
        <v>1.4989799840345328E-2</v>
      </c>
      <c r="S51" s="5">
        <f t="shared" si="30"/>
        <v>340</v>
      </c>
      <c r="T51" s="64">
        <f t="shared" si="31"/>
        <v>9.9038741625400526E-3</v>
      </c>
      <c r="V51" s="174">
        <f t="shared" si="32"/>
        <v>34502</v>
      </c>
      <c r="W51" s="40">
        <f t="shared" si="40"/>
        <v>510</v>
      </c>
      <c r="X51" s="41">
        <f t="shared" si="33"/>
        <v>1.5003530242409979E-2</v>
      </c>
      <c r="Y51" s="5">
        <f t="shared" si="34"/>
        <v>172</v>
      </c>
      <c r="Z51" s="6">
        <f t="shared" si="35"/>
        <v>4.9852182482174948E-3</v>
      </c>
      <c r="AB51" s="167">
        <f t="shared" si="36"/>
        <v>7.2423225164739521E-2</v>
      </c>
    </row>
    <row r="52" spans="1:28" s="7" customFormat="1" x14ac:dyDescent="0.25">
      <c r="A52" s="7" t="str">
        <f t="shared" si="0"/>
        <v>U5 Grade 02 Step 16</v>
      </c>
      <c r="B52" s="7" t="s">
        <v>12</v>
      </c>
      <c r="D52" s="7" t="s">
        <v>4</v>
      </c>
      <c r="E52" s="8">
        <v>16</v>
      </c>
      <c r="F52" s="9">
        <v>32808</v>
      </c>
      <c r="G52" s="10">
        <f t="shared" si="24"/>
        <v>487</v>
      </c>
      <c r="H52" s="11">
        <f t="shared" si="25"/>
        <v>1.5067603106339532E-2</v>
      </c>
      <c r="J52" s="170">
        <f t="shared" si="37"/>
        <v>34500</v>
      </c>
      <c r="K52" s="16">
        <f t="shared" si="38"/>
        <v>510</v>
      </c>
      <c r="L52" s="17">
        <f t="shared" si="26"/>
        <v>1.500441306266549E-2</v>
      </c>
      <c r="M52" s="5">
        <f t="shared" si="27"/>
        <v>1692</v>
      </c>
      <c r="N52" s="6">
        <f t="shared" si="23"/>
        <v>5.1572787125091439E-2</v>
      </c>
      <c r="P52" s="172">
        <f t="shared" si="28"/>
        <v>34845</v>
      </c>
      <c r="Q52" s="33">
        <f t="shared" si="39"/>
        <v>515</v>
      </c>
      <c r="R52" s="34">
        <f t="shared" si="29"/>
        <v>1.5001456452082727E-2</v>
      </c>
      <c r="S52" s="5">
        <f t="shared" si="30"/>
        <v>345</v>
      </c>
      <c r="T52" s="64">
        <f t="shared" si="31"/>
        <v>9.9009900990099011E-3</v>
      </c>
      <c r="V52" s="174">
        <f t="shared" si="32"/>
        <v>35019</v>
      </c>
      <c r="W52" s="40">
        <f t="shared" si="40"/>
        <v>517</v>
      </c>
      <c r="X52" s="41">
        <f t="shared" si="33"/>
        <v>1.4984638571677004E-2</v>
      </c>
      <c r="Y52" s="5">
        <f t="shared" si="34"/>
        <v>174</v>
      </c>
      <c r="Z52" s="6">
        <f t="shared" si="35"/>
        <v>4.9687312601730486E-3</v>
      </c>
      <c r="AB52" s="167">
        <f t="shared" si="36"/>
        <v>7.2426042751270903E-2</v>
      </c>
    </row>
    <row r="53" spans="1:28" s="7" customFormat="1" x14ac:dyDescent="0.25">
      <c r="A53" s="7" t="str">
        <f t="shared" si="0"/>
        <v>U5 Grade 02 Step 17</v>
      </c>
      <c r="B53" s="7" t="s">
        <v>12</v>
      </c>
      <c r="D53" s="7" t="s">
        <v>4</v>
      </c>
      <c r="E53" s="8">
        <v>17</v>
      </c>
      <c r="F53" s="9">
        <v>33298</v>
      </c>
      <c r="G53" s="10">
        <f t="shared" si="24"/>
        <v>490</v>
      </c>
      <c r="H53" s="11">
        <f t="shared" si="25"/>
        <v>1.4935381614240429E-2</v>
      </c>
      <c r="J53" s="170">
        <f t="shared" si="37"/>
        <v>35018</v>
      </c>
      <c r="K53" s="16">
        <f t="shared" si="38"/>
        <v>518</v>
      </c>
      <c r="L53" s="17">
        <f t="shared" si="26"/>
        <v>1.5014492753623189E-2</v>
      </c>
      <c r="M53" s="5">
        <f t="shared" si="27"/>
        <v>1720</v>
      </c>
      <c r="N53" s="6">
        <f t="shared" si="23"/>
        <v>5.1654754039281638E-2</v>
      </c>
      <c r="P53" s="172">
        <f t="shared" si="28"/>
        <v>35368</v>
      </c>
      <c r="Q53" s="33">
        <f t="shared" si="39"/>
        <v>523</v>
      </c>
      <c r="R53" s="34">
        <f t="shared" si="29"/>
        <v>1.5009327019658488E-2</v>
      </c>
      <c r="S53" s="5">
        <f t="shared" si="30"/>
        <v>350</v>
      </c>
      <c r="T53" s="64">
        <f t="shared" si="31"/>
        <v>9.8959511422755039E-3</v>
      </c>
      <c r="V53" s="174">
        <f t="shared" si="32"/>
        <v>35545</v>
      </c>
      <c r="W53" s="40">
        <f t="shared" si="40"/>
        <v>526</v>
      </c>
      <c r="X53" s="41">
        <f t="shared" si="33"/>
        <v>1.5020417487649561E-2</v>
      </c>
      <c r="Y53" s="5">
        <f t="shared" si="34"/>
        <v>177</v>
      </c>
      <c r="Z53" s="6">
        <f t="shared" si="35"/>
        <v>4.9796033197355462E-3</v>
      </c>
      <c r="AB53" s="167">
        <f t="shared" si="36"/>
        <v>7.2409111479861218E-2</v>
      </c>
    </row>
    <row r="54" spans="1:28" s="7" customFormat="1" x14ac:dyDescent="0.25">
      <c r="A54" s="7" t="str">
        <f t="shared" si="0"/>
        <v>U5 Grade 02 Step 18</v>
      </c>
      <c r="B54" s="7" t="s">
        <v>12</v>
      </c>
      <c r="D54" s="7" t="s">
        <v>4</v>
      </c>
      <c r="E54" s="8">
        <v>18</v>
      </c>
      <c r="F54" s="9">
        <v>33971</v>
      </c>
      <c r="G54" s="10">
        <f t="shared" si="24"/>
        <v>673</v>
      </c>
      <c r="H54" s="11">
        <f t="shared" si="25"/>
        <v>2.021142410955613E-2</v>
      </c>
      <c r="J54" s="170">
        <f t="shared" si="37"/>
        <v>35543</v>
      </c>
      <c r="K54" s="16">
        <f t="shared" si="38"/>
        <v>525</v>
      </c>
      <c r="L54" s="17">
        <f t="shared" si="26"/>
        <v>1.4992289679593353E-2</v>
      </c>
      <c r="M54" s="5">
        <f t="shared" si="27"/>
        <v>1572</v>
      </c>
      <c r="N54" s="6">
        <f t="shared" si="23"/>
        <v>4.6274763769097171E-2</v>
      </c>
      <c r="P54" s="172">
        <f t="shared" si="28"/>
        <v>35898</v>
      </c>
      <c r="Q54" s="33">
        <f t="shared" si="39"/>
        <v>530</v>
      </c>
      <c r="R54" s="34">
        <f t="shared" si="29"/>
        <v>1.4985297444017191E-2</v>
      </c>
      <c r="S54" s="5">
        <f t="shared" si="30"/>
        <v>355</v>
      </c>
      <c r="T54" s="64">
        <f t="shared" si="31"/>
        <v>9.8891303136665002E-3</v>
      </c>
      <c r="V54" s="174">
        <f t="shared" si="32"/>
        <v>36077</v>
      </c>
      <c r="W54" s="40">
        <f t="shared" si="40"/>
        <v>532</v>
      </c>
      <c r="X54" s="41">
        <f t="shared" si="33"/>
        <v>1.4966943311295541E-2</v>
      </c>
      <c r="Y54" s="5">
        <f t="shared" si="34"/>
        <v>179</v>
      </c>
      <c r="Z54" s="6">
        <f t="shared" si="35"/>
        <v>4.9616098899575908E-3</v>
      </c>
      <c r="AB54" s="167">
        <f t="shared" si="36"/>
        <v>7.2411640557652868E-2</v>
      </c>
    </row>
    <row r="55" spans="1:28" s="7" customFormat="1" x14ac:dyDescent="0.25">
      <c r="A55" s="7" t="str">
        <f t="shared" si="0"/>
        <v>U5 Grade 02 Step 19</v>
      </c>
      <c r="B55" s="7" t="s">
        <v>12</v>
      </c>
      <c r="D55" s="7" t="s">
        <v>4</v>
      </c>
      <c r="E55" s="8">
        <v>19</v>
      </c>
      <c r="F55" s="9">
        <v>34639</v>
      </c>
      <c r="G55" s="10">
        <f t="shared" si="24"/>
        <v>668</v>
      </c>
      <c r="H55" s="11">
        <f t="shared" si="25"/>
        <v>1.9663830914603633E-2</v>
      </c>
      <c r="J55" s="170">
        <f t="shared" si="37"/>
        <v>36076</v>
      </c>
      <c r="K55" s="16">
        <f t="shared" si="38"/>
        <v>533</v>
      </c>
      <c r="L55" s="17">
        <f t="shared" si="26"/>
        <v>1.4995920434403398E-2</v>
      </c>
      <c r="M55" s="5">
        <f t="shared" si="27"/>
        <v>1437</v>
      </c>
      <c r="N55" s="6">
        <f t="shared" si="23"/>
        <v>4.1485031323075149E-2</v>
      </c>
      <c r="P55" s="172">
        <f t="shared" si="28"/>
        <v>36437</v>
      </c>
      <c r="Q55" s="33">
        <f t="shared" si="39"/>
        <v>539</v>
      </c>
      <c r="R55" s="34">
        <f t="shared" si="29"/>
        <v>1.5014764053707727E-2</v>
      </c>
      <c r="S55" s="5">
        <f t="shared" si="30"/>
        <v>361</v>
      </c>
      <c r="T55" s="64">
        <f t="shared" si="31"/>
        <v>9.9075115953563692E-3</v>
      </c>
      <c r="V55" s="174">
        <f t="shared" si="32"/>
        <v>36619</v>
      </c>
      <c r="W55" s="40">
        <f t="shared" si="40"/>
        <v>542</v>
      </c>
      <c r="X55" s="41">
        <f t="shared" si="33"/>
        <v>1.5023422124899521E-2</v>
      </c>
      <c r="Y55" s="5">
        <f t="shared" si="34"/>
        <v>182</v>
      </c>
      <c r="Z55" s="6">
        <f t="shared" si="35"/>
        <v>4.9700974903738497E-3</v>
      </c>
      <c r="AB55" s="167">
        <f t="shared" si="36"/>
        <v>7.2424295671528138E-2</v>
      </c>
    </row>
    <row r="56" spans="1:28" s="7" customFormat="1" x14ac:dyDescent="0.25">
      <c r="A56" s="7" t="str">
        <f t="shared" si="0"/>
        <v>U5 Grade 02 Step 20</v>
      </c>
      <c r="B56" s="7" t="s">
        <v>12</v>
      </c>
      <c r="D56" s="7" t="s">
        <v>4</v>
      </c>
      <c r="E56" s="8">
        <v>20</v>
      </c>
      <c r="F56" s="9">
        <v>35308</v>
      </c>
      <c r="G56" s="10">
        <f t="shared" si="24"/>
        <v>669</v>
      </c>
      <c r="H56" s="11">
        <f t="shared" si="25"/>
        <v>1.9313490574208263E-2</v>
      </c>
      <c r="J56" s="170">
        <f t="shared" si="37"/>
        <v>36617</v>
      </c>
      <c r="K56" s="16">
        <f t="shared" si="38"/>
        <v>541</v>
      </c>
      <c r="L56" s="17">
        <f t="shared" si="26"/>
        <v>1.4996119303692206E-2</v>
      </c>
      <c r="M56" s="5">
        <f t="shared" si="27"/>
        <v>1309</v>
      </c>
      <c r="N56" s="6">
        <f t="shared" si="23"/>
        <v>3.7073750991276765E-2</v>
      </c>
      <c r="P56" s="172">
        <f t="shared" si="28"/>
        <v>36983</v>
      </c>
      <c r="Q56" s="33">
        <f t="shared" si="39"/>
        <v>546</v>
      </c>
      <c r="R56" s="34">
        <f t="shared" si="29"/>
        <v>1.4984768230095782E-2</v>
      </c>
      <c r="S56" s="5">
        <f t="shared" si="30"/>
        <v>366</v>
      </c>
      <c r="T56" s="64">
        <f t="shared" si="31"/>
        <v>9.8964389043614629E-3</v>
      </c>
      <c r="V56" s="174">
        <f t="shared" si="32"/>
        <v>37168</v>
      </c>
      <c r="W56" s="40">
        <f t="shared" si="40"/>
        <v>549</v>
      </c>
      <c r="X56" s="41">
        <f t="shared" si="33"/>
        <v>1.499221715502881E-2</v>
      </c>
      <c r="Y56" s="5">
        <f t="shared" si="34"/>
        <v>185</v>
      </c>
      <c r="Z56" s="6">
        <f t="shared" si="35"/>
        <v>4.9773999139044343E-3</v>
      </c>
      <c r="AB56" s="167">
        <f t="shared" si="36"/>
        <v>7.2421951641756591E-2</v>
      </c>
    </row>
    <row r="57" spans="1:28" s="7" customFormat="1" x14ac:dyDescent="0.25">
      <c r="A57" s="7" t="str">
        <f t="shared" si="0"/>
        <v>U5 Grade 02 Step 21</v>
      </c>
      <c r="B57" s="7" t="s">
        <v>12</v>
      </c>
      <c r="D57" s="7" t="s">
        <v>4</v>
      </c>
      <c r="E57" s="8">
        <v>21</v>
      </c>
      <c r="F57" s="9">
        <v>35986</v>
      </c>
      <c r="G57" s="10">
        <f t="shared" si="24"/>
        <v>678</v>
      </c>
      <c r="H57" s="11">
        <f t="shared" si="25"/>
        <v>1.9202447037498585E-2</v>
      </c>
      <c r="J57" s="170">
        <f t="shared" si="37"/>
        <v>37166</v>
      </c>
      <c r="K57" s="16">
        <f t="shared" si="38"/>
        <v>549</v>
      </c>
      <c r="L57" s="17">
        <f t="shared" si="26"/>
        <v>1.499303602152006E-2</v>
      </c>
      <c r="M57" s="5">
        <f t="shared" si="27"/>
        <v>1180</v>
      </c>
      <c r="N57" s="6">
        <f t="shared" si="23"/>
        <v>3.2790529650419606E-2</v>
      </c>
      <c r="P57" s="172">
        <f t="shared" si="28"/>
        <v>37538</v>
      </c>
      <c r="Q57" s="33">
        <f t="shared" si="39"/>
        <v>555</v>
      </c>
      <c r="R57" s="34">
        <f t="shared" si="29"/>
        <v>1.5006895059892384E-2</v>
      </c>
      <c r="S57" s="5">
        <f t="shared" si="30"/>
        <v>372</v>
      </c>
      <c r="T57" s="64">
        <f t="shared" si="31"/>
        <v>9.9099579093185567E-3</v>
      </c>
      <c r="V57" s="174">
        <f t="shared" si="32"/>
        <v>37726</v>
      </c>
      <c r="W57" s="40">
        <f t="shared" si="40"/>
        <v>558</v>
      </c>
      <c r="X57" s="41">
        <f t="shared" si="33"/>
        <v>1.5012914334911752E-2</v>
      </c>
      <c r="Y57" s="5">
        <f t="shared" si="34"/>
        <v>188</v>
      </c>
      <c r="Z57" s="6">
        <f t="shared" si="35"/>
        <v>4.983300641467423E-3</v>
      </c>
      <c r="AB57" s="167">
        <f t="shared" si="36"/>
        <v>7.2401148412405122E-2</v>
      </c>
    </row>
    <row r="58" spans="1:28" s="7" customFormat="1" x14ac:dyDescent="0.25">
      <c r="A58" s="7" t="str">
        <f t="shared" si="0"/>
        <v>U5 Grade 02 Step 22</v>
      </c>
      <c r="B58" s="7" t="s">
        <v>12</v>
      </c>
      <c r="D58" s="7" t="s">
        <v>4</v>
      </c>
      <c r="E58" s="8">
        <v>22</v>
      </c>
      <c r="F58" s="9">
        <v>37287</v>
      </c>
      <c r="G58" s="10">
        <f t="shared" si="24"/>
        <v>1301</v>
      </c>
      <c r="H58" s="11">
        <f t="shared" si="25"/>
        <v>3.6152948368810091E-2</v>
      </c>
      <c r="J58" s="170">
        <f t="shared" si="37"/>
        <v>37723</v>
      </c>
      <c r="K58" s="16">
        <f t="shared" si="38"/>
        <v>557</v>
      </c>
      <c r="L58" s="17">
        <f t="shared" si="26"/>
        <v>1.4986815907011786E-2</v>
      </c>
      <c r="M58" s="5">
        <f t="shared" si="27"/>
        <v>436</v>
      </c>
      <c r="N58" s="6">
        <f t="shared" si="23"/>
        <v>1.169308338026658E-2</v>
      </c>
      <c r="P58" s="172">
        <f t="shared" si="28"/>
        <v>38100</v>
      </c>
      <c r="Q58" s="35">
        <f t="shared" si="39"/>
        <v>562</v>
      </c>
      <c r="R58" s="36">
        <f t="shared" si="29"/>
        <v>1.497149555117481E-2</v>
      </c>
      <c r="S58" s="5">
        <f t="shared" si="30"/>
        <v>377</v>
      </c>
      <c r="T58" s="64">
        <f t="shared" si="31"/>
        <v>9.8950131233595806E-3</v>
      </c>
      <c r="V58" s="174">
        <f t="shared" si="32"/>
        <v>38291</v>
      </c>
      <c r="W58" s="42">
        <f t="shared" si="40"/>
        <v>565</v>
      </c>
      <c r="X58" s="43">
        <f t="shared" si="33"/>
        <v>1.4976408842707947E-2</v>
      </c>
      <c r="Y58" s="5">
        <f t="shared" si="34"/>
        <v>191</v>
      </c>
      <c r="Z58" s="6">
        <f t="shared" si="35"/>
        <v>4.9881173121621271E-3</v>
      </c>
      <c r="AB58" s="167">
        <f t="shared" si="36"/>
        <v>7.2366762819615196E-2</v>
      </c>
    </row>
    <row r="59" spans="1:28" s="7" customFormat="1" x14ac:dyDescent="0.25">
      <c r="A59" s="55" t="s">
        <v>21</v>
      </c>
      <c r="B59" s="56"/>
      <c r="C59" s="56"/>
      <c r="D59" s="56" t="s">
        <v>4</v>
      </c>
      <c r="E59" s="57">
        <v>23</v>
      </c>
      <c r="F59" s="70"/>
      <c r="G59" s="71"/>
      <c r="H59" s="72"/>
      <c r="I59" s="56"/>
      <c r="J59" s="171">
        <f t="shared" si="37"/>
        <v>38289</v>
      </c>
      <c r="K59" s="59">
        <f t="shared" si="38"/>
        <v>566</v>
      </c>
      <c r="L59" s="60">
        <f t="shared" ref="L59:L61" si="41">+(J59-J58)/J58</f>
        <v>1.5004108899080137E-2</v>
      </c>
      <c r="M59" s="73"/>
      <c r="N59" s="74"/>
      <c r="O59" s="56"/>
      <c r="P59" s="173">
        <f t="shared" si="28"/>
        <v>38672</v>
      </c>
      <c r="Q59" s="62">
        <f t="shared" si="39"/>
        <v>572</v>
      </c>
      <c r="R59" s="63">
        <f t="shared" ref="R59:R62" si="42">+(P59-P58)/P58</f>
        <v>1.5013123359580053E-2</v>
      </c>
      <c r="S59" s="73">
        <f>+P59-J59</f>
        <v>383</v>
      </c>
      <c r="T59" s="75">
        <f t="shared" si="31"/>
        <v>9.9038063715349602E-3</v>
      </c>
      <c r="U59" s="56"/>
      <c r="V59" s="175">
        <f t="shared" si="32"/>
        <v>38865</v>
      </c>
      <c r="W59" s="76">
        <f t="shared" si="40"/>
        <v>574</v>
      </c>
      <c r="X59" s="77">
        <f t="shared" ref="X59:X63" si="43">+(V59-V58)/V58</f>
        <v>1.4990467733932256E-2</v>
      </c>
      <c r="Y59" s="73">
        <f t="shared" si="34"/>
        <v>193</v>
      </c>
      <c r="Z59" s="74">
        <f t="shared" si="35"/>
        <v>4.9659076289720831E-3</v>
      </c>
      <c r="AB59" s="167">
        <f t="shared" si="36"/>
        <v>7.2374593013630598E-2</v>
      </c>
    </row>
    <row r="60" spans="1:28" s="7" customFormat="1" x14ac:dyDescent="0.25">
      <c r="A60" s="55" t="s">
        <v>22</v>
      </c>
      <c r="B60" s="56"/>
      <c r="C60" s="56"/>
      <c r="D60" s="56" t="s">
        <v>4</v>
      </c>
      <c r="E60" s="57">
        <v>24</v>
      </c>
      <c r="F60" s="70"/>
      <c r="G60" s="71"/>
      <c r="H60" s="72"/>
      <c r="I60" s="56"/>
      <c r="J60" s="171">
        <f t="shared" si="37"/>
        <v>38863</v>
      </c>
      <c r="K60" s="59">
        <f t="shared" si="38"/>
        <v>574</v>
      </c>
      <c r="L60" s="60">
        <f t="shared" si="41"/>
        <v>1.4991250750868396E-2</v>
      </c>
      <c r="M60" s="73"/>
      <c r="N60" s="74"/>
      <c r="O60" s="56"/>
      <c r="P60" s="173">
        <f t="shared" si="28"/>
        <v>39252</v>
      </c>
      <c r="Q60" s="62">
        <f t="shared" si="39"/>
        <v>580</v>
      </c>
      <c r="R60" s="63">
        <f t="shared" si="42"/>
        <v>1.4997931319817956E-2</v>
      </c>
      <c r="S60" s="73">
        <f t="shared" si="30"/>
        <v>389</v>
      </c>
      <c r="T60" s="75">
        <f t="shared" si="31"/>
        <v>9.9103230408641597E-3</v>
      </c>
      <c r="U60" s="56"/>
      <c r="V60" s="175">
        <f t="shared" si="32"/>
        <v>39448</v>
      </c>
      <c r="W60" s="76">
        <f t="shared" si="40"/>
        <v>583</v>
      </c>
      <c r="X60" s="77">
        <f t="shared" si="43"/>
        <v>1.5000643252283546E-2</v>
      </c>
      <c r="Y60" s="73">
        <f t="shared" si="34"/>
        <v>196</v>
      </c>
      <c r="Z60" s="74">
        <f t="shared" si="35"/>
        <v>4.9685662137497469E-3</v>
      </c>
      <c r="AB60" s="167">
        <f t="shared" si="36"/>
        <v>7.2364486489425325E-2</v>
      </c>
    </row>
    <row r="61" spans="1:28" s="7" customFormat="1" x14ac:dyDescent="0.25">
      <c r="A61" s="55" t="s">
        <v>23</v>
      </c>
      <c r="B61" s="56"/>
      <c r="C61" s="56"/>
      <c r="D61" s="56" t="s">
        <v>4</v>
      </c>
      <c r="E61" s="57">
        <v>25</v>
      </c>
      <c r="F61" s="70"/>
      <c r="G61" s="71"/>
      <c r="H61" s="72"/>
      <c r="I61" s="56"/>
      <c r="J61" s="171">
        <f t="shared" si="37"/>
        <v>39446</v>
      </c>
      <c r="K61" s="59">
        <f t="shared" si="38"/>
        <v>583</v>
      </c>
      <c r="L61" s="60">
        <f t="shared" si="41"/>
        <v>1.5001415227851684E-2</v>
      </c>
      <c r="M61" s="73"/>
      <c r="N61" s="74"/>
      <c r="O61" s="56"/>
      <c r="P61" s="173">
        <f t="shared" si="28"/>
        <v>39840</v>
      </c>
      <c r="Q61" s="62">
        <f t="shared" si="39"/>
        <v>588</v>
      </c>
      <c r="R61" s="63">
        <f t="shared" si="42"/>
        <v>1.498012840110058E-2</v>
      </c>
      <c r="S61" s="73">
        <f t="shared" si="30"/>
        <v>394</v>
      </c>
      <c r="T61" s="75">
        <f t="shared" si="31"/>
        <v>9.8895582329317274E-3</v>
      </c>
      <c r="U61" s="56"/>
      <c r="V61" s="175">
        <f t="shared" si="32"/>
        <v>40039</v>
      </c>
      <c r="W61" s="76">
        <f t="shared" si="40"/>
        <v>591</v>
      </c>
      <c r="X61" s="77">
        <f t="shared" si="43"/>
        <v>1.4981748124112756E-2</v>
      </c>
      <c r="Y61" s="73">
        <f t="shared" si="34"/>
        <v>199</v>
      </c>
      <c r="Z61" s="74">
        <f t="shared" si="35"/>
        <v>4.9701540997527409E-3</v>
      </c>
      <c r="AB61" s="167">
        <f t="shared" si="36"/>
        <v>7.2310452877688211E-2</v>
      </c>
    </row>
    <row r="62" spans="1:28" s="7" customFormat="1" x14ac:dyDescent="0.25">
      <c r="A62" s="55" t="s">
        <v>24</v>
      </c>
      <c r="B62" s="56"/>
      <c r="C62" s="56"/>
      <c r="D62" s="56" t="s">
        <v>4</v>
      </c>
      <c r="E62" s="57">
        <v>26</v>
      </c>
      <c r="F62" s="70"/>
      <c r="G62" s="71"/>
      <c r="H62" s="72"/>
      <c r="I62" s="56"/>
      <c r="J62" s="58"/>
      <c r="K62" s="59"/>
      <c r="L62" s="60"/>
      <c r="M62" s="73"/>
      <c r="N62" s="74"/>
      <c r="O62" s="56"/>
      <c r="P62" s="173">
        <f t="shared" ref="P62" si="44">ROUND(P61*1.015,0)</f>
        <v>40438</v>
      </c>
      <c r="Q62" s="62">
        <f t="shared" si="39"/>
        <v>598</v>
      </c>
      <c r="R62" s="63">
        <f t="shared" si="42"/>
        <v>1.5010040160642571E-2</v>
      </c>
      <c r="S62" s="73"/>
      <c r="T62" s="75"/>
      <c r="U62" s="56"/>
      <c r="V62" s="175">
        <f t="shared" si="32"/>
        <v>40640</v>
      </c>
      <c r="W62" s="76">
        <f t="shared" si="40"/>
        <v>601</v>
      </c>
      <c r="X62" s="77">
        <f t="shared" si="43"/>
        <v>1.5010364894228127E-2</v>
      </c>
      <c r="Y62" s="73">
        <f t="shared" si="34"/>
        <v>202</v>
      </c>
      <c r="Z62" s="74">
        <f t="shared" si="35"/>
        <v>4.9704724409448823E-3</v>
      </c>
      <c r="AB62" s="167">
        <f t="shared" si="36"/>
        <v>7.2323808016042643E-2</v>
      </c>
    </row>
    <row r="63" spans="1:28" s="7" customFormat="1" x14ac:dyDescent="0.25">
      <c r="A63" s="55" t="s">
        <v>25</v>
      </c>
      <c r="B63" s="56"/>
      <c r="C63" s="56"/>
      <c r="D63" s="96" t="s">
        <v>4</v>
      </c>
      <c r="E63" s="57">
        <v>27</v>
      </c>
      <c r="F63" s="9"/>
      <c r="G63" s="10"/>
      <c r="H63" s="11"/>
      <c r="J63" s="58"/>
      <c r="K63" s="59"/>
      <c r="L63" s="60"/>
      <c r="M63" s="73"/>
      <c r="N63" s="74"/>
      <c r="O63" s="56"/>
      <c r="P63" s="61"/>
      <c r="Q63" s="62"/>
      <c r="R63" s="63"/>
      <c r="S63" s="73"/>
      <c r="T63" s="75"/>
      <c r="U63" s="56"/>
      <c r="V63" s="175">
        <f t="shared" ref="V63" si="45">ROUND(V62*1.015,0)</f>
        <v>41250</v>
      </c>
      <c r="W63" s="76">
        <f t="shared" si="40"/>
        <v>610</v>
      </c>
      <c r="X63" s="77">
        <f t="shared" si="43"/>
        <v>1.5009842519685039E-2</v>
      </c>
      <c r="Y63" s="73"/>
      <c r="Z63" s="74"/>
      <c r="AB63" s="167">
        <f t="shared" si="36"/>
        <v>7.2347726622819561E-2</v>
      </c>
    </row>
    <row r="64" spans="1:28" s="7" customFormat="1" x14ac:dyDescent="0.25">
      <c r="A64" s="55"/>
      <c r="B64" s="56"/>
      <c r="C64" s="56"/>
      <c r="D64" s="96"/>
      <c r="E64" s="57"/>
      <c r="F64" s="9"/>
      <c r="G64" s="10"/>
      <c r="H64" s="11"/>
      <c r="J64" s="58"/>
      <c r="K64" s="59"/>
      <c r="L64" s="60"/>
      <c r="M64" s="73"/>
      <c r="N64" s="74"/>
      <c r="O64" s="56"/>
      <c r="P64" s="61"/>
      <c r="Q64" s="62"/>
      <c r="R64" s="63"/>
      <c r="S64" s="73"/>
      <c r="T64" s="75"/>
      <c r="U64" s="56"/>
      <c r="V64" s="175"/>
      <c r="W64" s="76"/>
      <c r="X64" s="77"/>
      <c r="Y64" s="73"/>
      <c r="Z64" s="74"/>
      <c r="AB64" s="167"/>
    </row>
    <row r="65" spans="1:28" s="7" customFormat="1" x14ac:dyDescent="0.25">
      <c r="A65" s="21"/>
      <c r="B65" s="21"/>
      <c r="C65" s="21"/>
      <c r="D65" s="21"/>
      <c r="E65" s="24"/>
      <c r="F65" s="22"/>
      <c r="G65" s="22"/>
      <c r="H65" s="23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68"/>
      <c r="U65" s="21"/>
      <c r="V65" s="21"/>
      <c r="W65" s="21"/>
      <c r="X65" s="21"/>
      <c r="Y65" s="29"/>
      <c r="Z65" s="21"/>
      <c r="AB65" s="167"/>
    </row>
    <row r="66" spans="1:28" s="7" customFormat="1" x14ac:dyDescent="0.25">
      <c r="A66" s="7" t="str">
        <f t="shared" si="0"/>
        <v>U5 Grade 03 Step 1</v>
      </c>
      <c r="B66" s="7" t="s">
        <v>12</v>
      </c>
      <c r="D66" s="7" t="s">
        <v>5</v>
      </c>
      <c r="E66" s="8">
        <v>1</v>
      </c>
      <c r="F66" s="9">
        <v>29640</v>
      </c>
      <c r="J66" s="170">
        <f>+ROUND(F66,0)</f>
        <v>29640</v>
      </c>
      <c r="K66" s="15"/>
      <c r="L66" s="15"/>
      <c r="M66" s="5"/>
      <c r="N66" s="6">
        <f t="shared" ref="N66:N87" si="46">+M66/F66</f>
        <v>0</v>
      </c>
      <c r="P66" s="172">
        <f>ROUND(J66*(1+P$5),0)</f>
        <v>29936</v>
      </c>
      <c r="Q66" s="32"/>
      <c r="R66" s="32"/>
      <c r="S66" s="5">
        <f>+P66-J66</f>
        <v>296</v>
      </c>
      <c r="T66" s="64">
        <f>+S66/P66</f>
        <v>9.8877605558524845E-3</v>
      </c>
      <c r="V66" s="174">
        <f>ROUND(P66*(1+V$5),0)</f>
        <v>30086</v>
      </c>
      <c r="W66" s="39"/>
      <c r="X66" s="39"/>
      <c r="Y66" s="5">
        <f>+V66-P66</f>
        <v>150</v>
      </c>
      <c r="Z66" s="6">
        <f>+Y66/V66</f>
        <v>4.9857076381041015E-3</v>
      </c>
      <c r="AB66" s="167">
        <f t="shared" si="36"/>
        <v>7.4078040769697623E-2</v>
      </c>
    </row>
    <row r="67" spans="1:28" s="7" customFormat="1" x14ac:dyDescent="0.25">
      <c r="A67" s="7" t="str">
        <f t="shared" si="0"/>
        <v>U5 Grade 03 Step 2</v>
      </c>
      <c r="B67" s="7" t="s">
        <v>12</v>
      </c>
      <c r="D67" s="7" t="s">
        <v>5</v>
      </c>
      <c r="E67" s="8">
        <v>2</v>
      </c>
      <c r="F67" s="9">
        <v>29934</v>
      </c>
      <c r="G67" s="10">
        <f t="shared" ref="G67:G87" si="47">+F67-F66</f>
        <v>294</v>
      </c>
      <c r="H67" s="11">
        <f t="shared" ref="H67:H87" si="48">+(F67-F66)/F66</f>
        <v>9.9190283400809719E-3</v>
      </c>
      <c r="J67" s="170">
        <f>ROUND(J66*1.015,0)</f>
        <v>30085</v>
      </c>
      <c r="K67" s="16">
        <f>+J67-J66</f>
        <v>445</v>
      </c>
      <c r="L67" s="17">
        <f t="shared" ref="L67:L87" si="49">+(J67-J66)/J66</f>
        <v>1.5013495276653171E-2</v>
      </c>
      <c r="M67" s="5">
        <f t="shared" ref="M67:M87" si="50">+J67-F67</f>
        <v>151</v>
      </c>
      <c r="N67" s="6">
        <f t="shared" si="46"/>
        <v>5.0444310817131018E-3</v>
      </c>
      <c r="P67" s="172">
        <f t="shared" ref="P67:P90" si="51">ROUND(J67*(1+P$5),0)</f>
        <v>30386</v>
      </c>
      <c r="Q67" s="33">
        <f>+P67-P66</f>
        <v>450</v>
      </c>
      <c r="R67" s="34">
        <f t="shared" ref="R67:R87" si="52">+(P67-P66)/P66</f>
        <v>1.5032068412613576E-2</v>
      </c>
      <c r="S67" s="5">
        <f t="shared" ref="S67:S90" si="53">+P67-J67</f>
        <v>301</v>
      </c>
      <c r="T67" s="64">
        <f t="shared" ref="T67:T90" si="54">+S67/P67</f>
        <v>9.9058777068386766E-3</v>
      </c>
      <c r="V67" s="174">
        <f t="shared" ref="V67:V91" si="55">ROUND(P67*(1+V$5),0)</f>
        <v>30538</v>
      </c>
      <c r="W67" s="40">
        <f>+V67-V66</f>
        <v>452</v>
      </c>
      <c r="X67" s="41">
        <f t="shared" ref="X67:X87" si="56">+(V67-V66)/V66</f>
        <v>1.5023599016153693E-2</v>
      </c>
      <c r="Y67" s="5">
        <f t="shared" ref="Y67:Y91" si="57">+V67-P67</f>
        <v>152</v>
      </c>
      <c r="Z67" s="6">
        <f t="shared" ref="Z67:Z91" si="58">+Y67/V67</f>
        <v>4.9774052000785907E-3</v>
      </c>
      <c r="AB67" s="167">
        <f t="shared" si="36"/>
        <v>7.4109246948753121E-2</v>
      </c>
    </row>
    <row r="68" spans="1:28" s="7" customFormat="1" x14ac:dyDescent="0.25">
      <c r="A68" s="7" t="str">
        <f t="shared" si="0"/>
        <v>U5 Grade 03 Step 3</v>
      </c>
      <c r="B68" s="7" t="s">
        <v>12</v>
      </c>
      <c r="D68" s="7" t="s">
        <v>5</v>
      </c>
      <c r="E68" s="8">
        <v>3</v>
      </c>
      <c r="F68" s="9">
        <v>30228</v>
      </c>
      <c r="G68" s="10">
        <f t="shared" si="47"/>
        <v>294</v>
      </c>
      <c r="H68" s="11">
        <f t="shared" si="48"/>
        <v>9.8216075365804775E-3</v>
      </c>
      <c r="J68" s="170">
        <f t="shared" ref="J68:J90" si="59">ROUND(J67*1.015,0)</f>
        <v>30536</v>
      </c>
      <c r="K68" s="16">
        <f t="shared" ref="K68:K90" si="60">+J68-J67</f>
        <v>451</v>
      </c>
      <c r="L68" s="17">
        <f t="shared" si="49"/>
        <v>1.4990859232175503E-2</v>
      </c>
      <c r="M68" s="5">
        <f t="shared" si="50"/>
        <v>308</v>
      </c>
      <c r="N68" s="6">
        <f t="shared" si="46"/>
        <v>1.0189228529839884E-2</v>
      </c>
      <c r="P68" s="172">
        <f t="shared" si="51"/>
        <v>30841</v>
      </c>
      <c r="Q68" s="33">
        <f t="shared" ref="Q68:Q91" si="61">+P68-P67</f>
        <v>455</v>
      </c>
      <c r="R68" s="34">
        <f t="shared" si="52"/>
        <v>1.4974001184756138E-2</v>
      </c>
      <c r="S68" s="5">
        <f t="shared" si="53"/>
        <v>305</v>
      </c>
      <c r="T68" s="64">
        <f t="shared" si="54"/>
        <v>9.8894328977659606E-3</v>
      </c>
      <c r="V68" s="174">
        <f t="shared" si="55"/>
        <v>30995</v>
      </c>
      <c r="W68" s="40">
        <f t="shared" ref="W68:W92" si="62">+V68-V67</f>
        <v>457</v>
      </c>
      <c r="X68" s="41">
        <f t="shared" si="56"/>
        <v>1.4964961687078395E-2</v>
      </c>
      <c r="Y68" s="5">
        <f t="shared" si="57"/>
        <v>154</v>
      </c>
      <c r="Z68" s="6">
        <f t="shared" si="58"/>
        <v>4.9685433134376514E-3</v>
      </c>
      <c r="AB68" s="167">
        <f t="shared" si="36"/>
        <v>7.4052255873587908E-2</v>
      </c>
    </row>
    <row r="69" spans="1:28" s="7" customFormat="1" x14ac:dyDescent="0.25">
      <c r="A69" s="7" t="str">
        <f t="shared" si="0"/>
        <v>U5 Grade 03 Step 4</v>
      </c>
      <c r="B69" s="7" t="s">
        <v>12</v>
      </c>
      <c r="D69" s="7" t="s">
        <v>5</v>
      </c>
      <c r="E69" s="8">
        <v>4</v>
      </c>
      <c r="F69" s="9">
        <v>30514</v>
      </c>
      <c r="G69" s="10">
        <f t="shared" si="47"/>
        <v>286</v>
      </c>
      <c r="H69" s="11">
        <f t="shared" si="48"/>
        <v>9.4614264919941782E-3</v>
      </c>
      <c r="J69" s="170">
        <f t="shared" si="59"/>
        <v>30994</v>
      </c>
      <c r="K69" s="16">
        <f t="shared" si="60"/>
        <v>458</v>
      </c>
      <c r="L69" s="17">
        <f t="shared" si="49"/>
        <v>1.4998690070736181E-2</v>
      </c>
      <c r="M69" s="5">
        <f t="shared" si="50"/>
        <v>480</v>
      </c>
      <c r="N69" s="6">
        <f t="shared" si="46"/>
        <v>1.5730484367831161E-2</v>
      </c>
      <c r="P69" s="172">
        <f t="shared" si="51"/>
        <v>31304</v>
      </c>
      <c r="Q69" s="33">
        <f t="shared" si="61"/>
        <v>463</v>
      </c>
      <c r="R69" s="34">
        <f t="shared" si="52"/>
        <v>1.5012483382510294E-2</v>
      </c>
      <c r="S69" s="5">
        <f t="shared" si="53"/>
        <v>310</v>
      </c>
      <c r="T69" s="64">
        <f t="shared" si="54"/>
        <v>9.9028878098645547E-3</v>
      </c>
      <c r="V69" s="174">
        <f t="shared" si="55"/>
        <v>31461</v>
      </c>
      <c r="W69" s="40">
        <f t="shared" si="62"/>
        <v>466</v>
      </c>
      <c r="X69" s="41">
        <f t="shared" si="56"/>
        <v>1.5034683013389257E-2</v>
      </c>
      <c r="Y69" s="5">
        <f t="shared" si="57"/>
        <v>157</v>
      </c>
      <c r="Z69" s="6">
        <f t="shared" si="58"/>
        <v>4.9903054575506185E-3</v>
      </c>
      <c r="AB69" s="167">
        <f t="shared" si="36"/>
        <v>7.4084189682837726E-2</v>
      </c>
    </row>
    <row r="70" spans="1:28" s="7" customFormat="1" x14ac:dyDescent="0.25">
      <c r="A70" s="7" t="str">
        <f t="shared" si="0"/>
        <v>U5 Grade 03 Step 5</v>
      </c>
      <c r="B70" s="7" t="s">
        <v>12</v>
      </c>
      <c r="D70" s="7" t="s">
        <v>5</v>
      </c>
      <c r="E70" s="8">
        <v>5</v>
      </c>
      <c r="F70" s="9">
        <v>30659</v>
      </c>
      <c r="G70" s="10">
        <f t="shared" si="47"/>
        <v>145</v>
      </c>
      <c r="H70" s="11">
        <f t="shared" si="48"/>
        <v>4.7519171527823298E-3</v>
      </c>
      <c r="J70" s="170">
        <f t="shared" si="59"/>
        <v>31459</v>
      </c>
      <c r="K70" s="16">
        <f t="shared" si="60"/>
        <v>465</v>
      </c>
      <c r="L70" s="17">
        <f t="shared" si="49"/>
        <v>1.5002903787829902E-2</v>
      </c>
      <c r="M70" s="5">
        <f t="shared" si="50"/>
        <v>800</v>
      </c>
      <c r="N70" s="6">
        <f t="shared" si="46"/>
        <v>2.6093479891712058E-2</v>
      </c>
      <c r="P70" s="172">
        <f t="shared" si="51"/>
        <v>31774</v>
      </c>
      <c r="Q70" s="33">
        <f t="shared" si="61"/>
        <v>470</v>
      </c>
      <c r="R70" s="34">
        <f t="shared" si="52"/>
        <v>1.501405571173013E-2</v>
      </c>
      <c r="S70" s="5">
        <f t="shared" si="53"/>
        <v>315</v>
      </c>
      <c r="T70" s="64">
        <f t="shared" si="54"/>
        <v>9.913765972178511E-3</v>
      </c>
      <c r="V70" s="174">
        <f t="shared" si="55"/>
        <v>31933</v>
      </c>
      <c r="W70" s="40">
        <f t="shared" si="62"/>
        <v>472</v>
      </c>
      <c r="X70" s="41">
        <f t="shared" si="56"/>
        <v>1.5002701757731794E-2</v>
      </c>
      <c r="Y70" s="5">
        <f t="shared" si="57"/>
        <v>159</v>
      </c>
      <c r="Z70" s="6">
        <f t="shared" si="58"/>
        <v>4.9791751479660541E-3</v>
      </c>
      <c r="AB70" s="167">
        <f t="shared" si="36"/>
        <v>7.4100235452404975E-2</v>
      </c>
    </row>
    <row r="71" spans="1:28" s="7" customFormat="1" x14ac:dyDescent="0.25">
      <c r="A71" s="7" t="str">
        <f t="shared" si="0"/>
        <v>U5 Grade 03 Step 6</v>
      </c>
      <c r="B71" s="7" t="s">
        <v>12</v>
      </c>
      <c r="D71" s="7" t="s">
        <v>5</v>
      </c>
      <c r="E71" s="8">
        <v>6</v>
      </c>
      <c r="F71" s="9">
        <v>30951</v>
      </c>
      <c r="G71" s="10">
        <f t="shared" si="47"/>
        <v>292</v>
      </c>
      <c r="H71" s="11">
        <f t="shared" si="48"/>
        <v>9.5241201604749012E-3</v>
      </c>
      <c r="J71" s="170">
        <f t="shared" si="59"/>
        <v>31931</v>
      </c>
      <c r="K71" s="16">
        <f t="shared" si="60"/>
        <v>472</v>
      </c>
      <c r="L71" s="17">
        <f t="shared" si="49"/>
        <v>1.5003655551670428E-2</v>
      </c>
      <c r="M71" s="5">
        <f t="shared" si="50"/>
        <v>980</v>
      </c>
      <c r="N71" s="6">
        <f t="shared" si="46"/>
        <v>3.166295111628057E-2</v>
      </c>
      <c r="P71" s="172">
        <f t="shared" si="51"/>
        <v>32250</v>
      </c>
      <c r="Q71" s="33">
        <f t="shared" si="61"/>
        <v>476</v>
      </c>
      <c r="R71" s="34">
        <f t="shared" si="52"/>
        <v>1.4980801913514193E-2</v>
      </c>
      <c r="S71" s="5">
        <f t="shared" si="53"/>
        <v>319</v>
      </c>
      <c r="T71" s="64">
        <f t="shared" si="54"/>
        <v>9.8914728682170539E-3</v>
      </c>
      <c r="V71" s="174">
        <f t="shared" si="55"/>
        <v>32411</v>
      </c>
      <c r="W71" s="40">
        <f t="shared" si="62"/>
        <v>478</v>
      </c>
      <c r="X71" s="41">
        <f t="shared" si="56"/>
        <v>1.4968841010866502E-2</v>
      </c>
      <c r="Y71" s="5">
        <f t="shared" si="57"/>
        <v>161</v>
      </c>
      <c r="Z71" s="6">
        <f t="shared" si="58"/>
        <v>4.9674493227607908E-3</v>
      </c>
      <c r="AB71" s="167">
        <f t="shared" si="36"/>
        <v>7.4101077050538519E-2</v>
      </c>
    </row>
    <row r="72" spans="1:28" s="7" customFormat="1" x14ac:dyDescent="0.25">
      <c r="A72" s="7" t="str">
        <f t="shared" si="0"/>
        <v>U5 Grade 03 Step 7</v>
      </c>
      <c r="B72" s="7" t="s">
        <v>12</v>
      </c>
      <c r="D72" s="7" t="s">
        <v>5</v>
      </c>
      <c r="E72" s="8">
        <v>7</v>
      </c>
      <c r="F72" s="9">
        <v>31243</v>
      </c>
      <c r="G72" s="10">
        <f t="shared" si="47"/>
        <v>292</v>
      </c>
      <c r="H72" s="11">
        <f t="shared" si="48"/>
        <v>9.4342670672999257E-3</v>
      </c>
      <c r="J72" s="170">
        <f t="shared" si="59"/>
        <v>32410</v>
      </c>
      <c r="K72" s="16">
        <f t="shared" si="60"/>
        <v>479</v>
      </c>
      <c r="L72" s="17">
        <f t="shared" si="49"/>
        <v>1.5001096113494723E-2</v>
      </c>
      <c r="M72" s="5">
        <f t="shared" si="50"/>
        <v>1167</v>
      </c>
      <c r="N72" s="6">
        <f t="shared" si="46"/>
        <v>3.7352366930192366E-2</v>
      </c>
      <c r="P72" s="172">
        <f t="shared" si="51"/>
        <v>32734</v>
      </c>
      <c r="Q72" s="33">
        <f t="shared" si="61"/>
        <v>484</v>
      </c>
      <c r="R72" s="34">
        <f t="shared" si="52"/>
        <v>1.5007751937984495E-2</v>
      </c>
      <c r="S72" s="5">
        <f t="shared" si="53"/>
        <v>324</v>
      </c>
      <c r="T72" s="64">
        <f t="shared" si="54"/>
        <v>9.8979654182195891E-3</v>
      </c>
      <c r="V72" s="174">
        <f t="shared" si="55"/>
        <v>32898</v>
      </c>
      <c r="W72" s="40">
        <f t="shared" si="62"/>
        <v>487</v>
      </c>
      <c r="X72" s="41">
        <f t="shared" si="56"/>
        <v>1.5025762858288853E-2</v>
      </c>
      <c r="Y72" s="5">
        <f t="shared" si="57"/>
        <v>164</v>
      </c>
      <c r="Z72" s="6">
        <f t="shared" si="58"/>
        <v>4.9851054775366284E-3</v>
      </c>
      <c r="AB72" s="167">
        <f t="shared" si="36"/>
        <v>7.4115188716207397E-2</v>
      </c>
    </row>
    <row r="73" spans="1:28" s="7" customFormat="1" x14ac:dyDescent="0.25">
      <c r="A73" s="7" t="str">
        <f t="shared" si="0"/>
        <v>U5 Grade 03 Step 8</v>
      </c>
      <c r="B73" s="7" t="s">
        <v>12</v>
      </c>
      <c r="D73" s="7" t="s">
        <v>5</v>
      </c>
      <c r="E73" s="8">
        <v>8</v>
      </c>
      <c r="F73" s="9">
        <v>31542</v>
      </c>
      <c r="G73" s="10">
        <f t="shared" si="47"/>
        <v>299</v>
      </c>
      <c r="H73" s="11">
        <f t="shared" si="48"/>
        <v>9.5701437121915311E-3</v>
      </c>
      <c r="J73" s="170">
        <f t="shared" si="59"/>
        <v>32896</v>
      </c>
      <c r="K73" s="16">
        <f t="shared" si="60"/>
        <v>486</v>
      </c>
      <c r="L73" s="17">
        <f t="shared" si="49"/>
        <v>1.4995371798827522E-2</v>
      </c>
      <c r="M73" s="5">
        <f t="shared" si="50"/>
        <v>1354</v>
      </c>
      <c r="N73" s="6">
        <f t="shared" si="46"/>
        <v>4.2926891129287936E-2</v>
      </c>
      <c r="P73" s="172">
        <f t="shared" si="51"/>
        <v>33225</v>
      </c>
      <c r="Q73" s="33">
        <f t="shared" si="61"/>
        <v>491</v>
      </c>
      <c r="R73" s="34">
        <f t="shared" si="52"/>
        <v>1.4999694507240178E-2</v>
      </c>
      <c r="S73" s="5">
        <f t="shared" si="53"/>
        <v>329</v>
      </c>
      <c r="T73" s="64">
        <f t="shared" si="54"/>
        <v>9.9021820917983439E-3</v>
      </c>
      <c r="V73" s="174">
        <f t="shared" si="55"/>
        <v>33391</v>
      </c>
      <c r="W73" s="40">
        <f t="shared" si="62"/>
        <v>493</v>
      </c>
      <c r="X73" s="41">
        <f t="shared" si="56"/>
        <v>1.4985713417229011E-2</v>
      </c>
      <c r="Y73" s="5">
        <f t="shared" si="57"/>
        <v>166</v>
      </c>
      <c r="Z73" s="6">
        <f t="shared" si="58"/>
        <v>4.9713994789015005E-3</v>
      </c>
      <c r="AB73" s="167">
        <f t="shared" si="36"/>
        <v>7.4080030880082345E-2</v>
      </c>
    </row>
    <row r="74" spans="1:28" s="7" customFormat="1" x14ac:dyDescent="0.25">
      <c r="A74" s="7" t="str">
        <f t="shared" si="0"/>
        <v>U5 Grade 03 Step 9</v>
      </c>
      <c r="B74" s="7" t="s">
        <v>12</v>
      </c>
      <c r="D74" s="7" t="s">
        <v>5</v>
      </c>
      <c r="E74" s="8">
        <v>9</v>
      </c>
      <c r="F74" s="9">
        <v>31843</v>
      </c>
      <c r="G74" s="10">
        <f t="shared" si="47"/>
        <v>301</v>
      </c>
      <c r="H74" s="11">
        <f t="shared" si="48"/>
        <v>9.5428317798490897E-3</v>
      </c>
      <c r="J74" s="170">
        <f t="shared" si="59"/>
        <v>33389</v>
      </c>
      <c r="K74" s="16">
        <f t="shared" si="60"/>
        <v>493</v>
      </c>
      <c r="L74" s="17">
        <f t="shared" si="49"/>
        <v>1.4986624513618678E-2</v>
      </c>
      <c r="M74" s="5">
        <f t="shared" si="50"/>
        <v>1546</v>
      </c>
      <c r="N74" s="6">
        <f t="shared" si="46"/>
        <v>4.855070188110417E-2</v>
      </c>
      <c r="P74" s="172">
        <f t="shared" si="51"/>
        <v>33723</v>
      </c>
      <c r="Q74" s="33">
        <f t="shared" si="61"/>
        <v>498</v>
      </c>
      <c r="R74" s="34">
        <f t="shared" si="52"/>
        <v>1.4988713318284424E-2</v>
      </c>
      <c r="S74" s="5">
        <f t="shared" si="53"/>
        <v>334</v>
      </c>
      <c r="T74" s="64">
        <f t="shared" si="54"/>
        <v>9.9042196720339239E-3</v>
      </c>
      <c r="V74" s="174">
        <f t="shared" si="55"/>
        <v>33892</v>
      </c>
      <c r="W74" s="40">
        <f t="shared" si="62"/>
        <v>501</v>
      </c>
      <c r="X74" s="41">
        <f t="shared" si="56"/>
        <v>1.5004043005600312E-2</v>
      </c>
      <c r="Y74" s="5">
        <f t="shared" si="57"/>
        <v>169</v>
      </c>
      <c r="Z74" s="6">
        <f t="shared" si="58"/>
        <v>4.9864274755104451E-3</v>
      </c>
      <c r="AB74" s="167">
        <f t="shared" si="36"/>
        <v>7.409520187614882E-2</v>
      </c>
    </row>
    <row r="75" spans="1:28" s="7" customFormat="1" x14ac:dyDescent="0.25">
      <c r="A75" s="7" t="str">
        <f t="shared" si="0"/>
        <v>U5 Grade 03 Step 10</v>
      </c>
      <c r="B75" s="7" t="s">
        <v>12</v>
      </c>
      <c r="D75" s="7" t="s">
        <v>5</v>
      </c>
      <c r="E75" s="8">
        <v>10</v>
      </c>
      <c r="F75" s="9">
        <v>32151</v>
      </c>
      <c r="G75" s="10">
        <f t="shared" si="47"/>
        <v>308</v>
      </c>
      <c r="H75" s="11">
        <f t="shared" si="48"/>
        <v>9.6724554847219171E-3</v>
      </c>
      <c r="J75" s="170">
        <f t="shared" si="59"/>
        <v>33890</v>
      </c>
      <c r="K75" s="16">
        <f t="shared" si="60"/>
        <v>501</v>
      </c>
      <c r="L75" s="17">
        <f t="shared" si="49"/>
        <v>1.5004941747282039E-2</v>
      </c>
      <c r="M75" s="5">
        <f t="shared" si="50"/>
        <v>1739</v>
      </c>
      <c r="N75" s="6">
        <f t="shared" si="46"/>
        <v>5.4088519797206927E-2</v>
      </c>
      <c r="P75" s="172">
        <f t="shared" si="51"/>
        <v>34229</v>
      </c>
      <c r="Q75" s="33">
        <f t="shared" si="61"/>
        <v>506</v>
      </c>
      <c r="R75" s="34">
        <f t="shared" si="52"/>
        <v>1.5004596269608279E-2</v>
      </c>
      <c r="S75" s="5">
        <f t="shared" si="53"/>
        <v>339</v>
      </c>
      <c r="T75" s="64">
        <f t="shared" si="54"/>
        <v>9.9038826725875717E-3</v>
      </c>
      <c r="V75" s="174">
        <f t="shared" si="55"/>
        <v>34400</v>
      </c>
      <c r="W75" s="40">
        <f t="shared" si="62"/>
        <v>508</v>
      </c>
      <c r="X75" s="41">
        <f t="shared" si="56"/>
        <v>1.4988787914552106E-2</v>
      </c>
      <c r="Y75" s="5">
        <f t="shared" si="57"/>
        <v>171</v>
      </c>
      <c r="Z75" s="6">
        <f t="shared" si="58"/>
        <v>4.9709302325581396E-3</v>
      </c>
      <c r="AB75" s="167">
        <f t="shared" si="36"/>
        <v>7.4093733412433263E-2</v>
      </c>
    </row>
    <row r="76" spans="1:28" s="7" customFormat="1" x14ac:dyDescent="0.25">
      <c r="A76" s="7" t="str">
        <f t="shared" si="0"/>
        <v>U5 Grade 03 Step 11</v>
      </c>
      <c r="B76" s="7" t="s">
        <v>12</v>
      </c>
      <c r="D76" s="7" t="s">
        <v>5</v>
      </c>
      <c r="E76" s="8">
        <v>11</v>
      </c>
      <c r="F76" s="9">
        <v>32618</v>
      </c>
      <c r="G76" s="10">
        <f t="shared" si="47"/>
        <v>467</v>
      </c>
      <c r="H76" s="11">
        <f t="shared" si="48"/>
        <v>1.4525209169232682E-2</v>
      </c>
      <c r="J76" s="170">
        <f t="shared" si="59"/>
        <v>34398</v>
      </c>
      <c r="K76" s="16">
        <f t="shared" si="60"/>
        <v>508</v>
      </c>
      <c r="L76" s="17">
        <f t="shared" si="49"/>
        <v>1.498967246975509E-2</v>
      </c>
      <c r="M76" s="5">
        <f t="shared" si="50"/>
        <v>1780</v>
      </c>
      <c r="N76" s="6">
        <f t="shared" si="46"/>
        <v>5.4571095714022931E-2</v>
      </c>
      <c r="P76" s="172">
        <f t="shared" si="51"/>
        <v>34742</v>
      </c>
      <c r="Q76" s="33">
        <f t="shared" si="61"/>
        <v>513</v>
      </c>
      <c r="R76" s="34">
        <f t="shared" si="52"/>
        <v>1.4987291477986503E-2</v>
      </c>
      <c r="S76" s="5">
        <f t="shared" si="53"/>
        <v>344</v>
      </c>
      <c r="T76" s="64">
        <f t="shared" si="54"/>
        <v>9.9015600713833404E-3</v>
      </c>
      <c r="V76" s="174">
        <f t="shared" si="55"/>
        <v>34916</v>
      </c>
      <c r="W76" s="40">
        <f t="shared" si="62"/>
        <v>516</v>
      </c>
      <c r="X76" s="41">
        <f t="shared" si="56"/>
        <v>1.4999999999999999E-2</v>
      </c>
      <c r="Y76" s="5">
        <f t="shared" si="57"/>
        <v>174</v>
      </c>
      <c r="Z76" s="6">
        <f t="shared" si="58"/>
        <v>4.9833887043189366E-3</v>
      </c>
      <c r="AB76" s="167">
        <f t="shared" si="36"/>
        <v>7.4107115390531275E-2</v>
      </c>
    </row>
    <row r="77" spans="1:28" s="7" customFormat="1" x14ac:dyDescent="0.25">
      <c r="A77" s="7" t="str">
        <f t="shared" si="0"/>
        <v>U5 Grade 03 Step 12</v>
      </c>
      <c r="B77" s="7" t="s">
        <v>12</v>
      </c>
      <c r="D77" s="7" t="s">
        <v>5</v>
      </c>
      <c r="E77" s="8">
        <v>12</v>
      </c>
      <c r="F77" s="9">
        <v>33151</v>
      </c>
      <c r="G77" s="10">
        <f t="shared" si="47"/>
        <v>533</v>
      </c>
      <c r="H77" s="11">
        <f t="shared" si="48"/>
        <v>1.6340670795266417E-2</v>
      </c>
      <c r="J77" s="170">
        <f t="shared" si="59"/>
        <v>34914</v>
      </c>
      <c r="K77" s="16">
        <f t="shared" si="60"/>
        <v>516</v>
      </c>
      <c r="L77" s="17">
        <f t="shared" si="49"/>
        <v>1.5000872143729287E-2</v>
      </c>
      <c r="M77" s="5">
        <f t="shared" si="50"/>
        <v>1763</v>
      </c>
      <c r="N77" s="6">
        <f t="shared" si="46"/>
        <v>5.3180899520376461E-2</v>
      </c>
      <c r="P77" s="172">
        <f t="shared" si="51"/>
        <v>35263</v>
      </c>
      <c r="Q77" s="33">
        <f t="shared" si="61"/>
        <v>521</v>
      </c>
      <c r="R77" s="34">
        <f t="shared" si="52"/>
        <v>1.4996258131368373E-2</v>
      </c>
      <c r="S77" s="5">
        <f t="shared" si="53"/>
        <v>349</v>
      </c>
      <c r="T77" s="64">
        <f t="shared" si="54"/>
        <v>9.8970592405637631E-3</v>
      </c>
      <c r="V77" s="174">
        <f t="shared" si="55"/>
        <v>35439</v>
      </c>
      <c r="W77" s="40">
        <f t="shared" si="62"/>
        <v>523</v>
      </c>
      <c r="X77" s="41">
        <f t="shared" si="56"/>
        <v>1.497880627792416E-2</v>
      </c>
      <c r="Y77" s="5">
        <f t="shared" si="57"/>
        <v>176</v>
      </c>
      <c r="Z77" s="6">
        <f t="shared" si="58"/>
        <v>4.9662800869099012E-3</v>
      </c>
      <c r="AB77" s="167">
        <f t="shared" si="36"/>
        <v>7.410438261502092E-2</v>
      </c>
    </row>
    <row r="78" spans="1:28" s="7" customFormat="1" x14ac:dyDescent="0.25">
      <c r="A78" s="7" t="str">
        <f t="shared" si="0"/>
        <v>U5 Grade 03 Step 13</v>
      </c>
      <c r="B78" s="7" t="s">
        <v>12</v>
      </c>
      <c r="D78" s="7" t="s">
        <v>5</v>
      </c>
      <c r="E78" s="8">
        <v>13</v>
      </c>
      <c r="F78" s="9">
        <v>33689</v>
      </c>
      <c r="G78" s="10">
        <f t="shared" si="47"/>
        <v>538</v>
      </c>
      <c r="H78" s="11">
        <f t="shared" si="48"/>
        <v>1.6228771379445568E-2</v>
      </c>
      <c r="J78" s="170">
        <f t="shared" si="59"/>
        <v>35438</v>
      </c>
      <c r="K78" s="16">
        <f t="shared" si="60"/>
        <v>524</v>
      </c>
      <c r="L78" s="17">
        <f t="shared" si="49"/>
        <v>1.5008306123618033E-2</v>
      </c>
      <c r="M78" s="5">
        <f t="shared" si="50"/>
        <v>1749</v>
      </c>
      <c r="N78" s="6">
        <f t="shared" si="46"/>
        <v>5.1916055685832171E-2</v>
      </c>
      <c r="P78" s="172">
        <f t="shared" si="51"/>
        <v>35792</v>
      </c>
      <c r="Q78" s="33">
        <f t="shared" si="61"/>
        <v>529</v>
      </c>
      <c r="R78" s="34">
        <f t="shared" si="52"/>
        <v>1.5001559708476307E-2</v>
      </c>
      <c r="S78" s="5">
        <f t="shared" si="53"/>
        <v>354</v>
      </c>
      <c r="T78" s="64">
        <f t="shared" si="54"/>
        <v>9.8904783191774703E-3</v>
      </c>
      <c r="V78" s="174">
        <f t="shared" si="55"/>
        <v>35971</v>
      </c>
      <c r="W78" s="40">
        <f t="shared" si="62"/>
        <v>532</v>
      </c>
      <c r="X78" s="41">
        <f t="shared" si="56"/>
        <v>1.501171026270493E-2</v>
      </c>
      <c r="Y78" s="5">
        <f t="shared" si="57"/>
        <v>179</v>
      </c>
      <c r="Z78" s="6">
        <f t="shared" si="58"/>
        <v>4.9762308526312866E-3</v>
      </c>
      <c r="AB78" s="167">
        <f t="shared" si="36"/>
        <v>7.4081815467303677E-2</v>
      </c>
    </row>
    <row r="79" spans="1:28" s="7" customFormat="1" x14ac:dyDescent="0.25">
      <c r="A79" s="7" t="str">
        <f t="shared" si="0"/>
        <v>U5 Grade 03 Step 14</v>
      </c>
      <c r="B79" s="7" t="s">
        <v>12</v>
      </c>
      <c r="D79" s="7" t="s">
        <v>5</v>
      </c>
      <c r="E79" s="8">
        <v>14</v>
      </c>
      <c r="F79" s="9">
        <v>34220</v>
      </c>
      <c r="G79" s="10">
        <f t="shared" si="47"/>
        <v>531</v>
      </c>
      <c r="H79" s="11">
        <f t="shared" si="48"/>
        <v>1.5761821366024518E-2</v>
      </c>
      <c r="J79" s="170">
        <f t="shared" si="59"/>
        <v>35970</v>
      </c>
      <c r="K79" s="16">
        <f t="shared" si="60"/>
        <v>532</v>
      </c>
      <c r="L79" s="17">
        <f t="shared" si="49"/>
        <v>1.5012133867599751E-2</v>
      </c>
      <c r="M79" s="5">
        <f t="shared" si="50"/>
        <v>1750</v>
      </c>
      <c r="N79" s="6">
        <f t="shared" si="46"/>
        <v>5.113968439509059E-2</v>
      </c>
      <c r="P79" s="172">
        <f t="shared" si="51"/>
        <v>36330</v>
      </c>
      <c r="Q79" s="33">
        <f t="shared" si="61"/>
        <v>538</v>
      </c>
      <c r="R79" s="34">
        <f t="shared" si="52"/>
        <v>1.5031291908806437E-2</v>
      </c>
      <c r="S79" s="5">
        <f t="shared" si="53"/>
        <v>360</v>
      </c>
      <c r="T79" s="64">
        <f t="shared" si="54"/>
        <v>9.9091659785301399E-3</v>
      </c>
      <c r="V79" s="174">
        <f t="shared" si="55"/>
        <v>36512</v>
      </c>
      <c r="W79" s="40">
        <f t="shared" si="62"/>
        <v>541</v>
      </c>
      <c r="X79" s="41">
        <f t="shared" si="56"/>
        <v>1.5039893247338133E-2</v>
      </c>
      <c r="Y79" s="5">
        <f t="shared" si="57"/>
        <v>182</v>
      </c>
      <c r="Z79" s="6">
        <f t="shared" si="58"/>
        <v>4.9846625766871164E-3</v>
      </c>
      <c r="AB79" s="167">
        <f t="shared" si="36"/>
        <v>7.4135090609555185E-2</v>
      </c>
    </row>
    <row r="80" spans="1:28" s="7" customFormat="1" x14ac:dyDescent="0.25">
      <c r="A80" s="7" t="str">
        <f t="shared" si="0"/>
        <v>U5 Grade 03 Step 15</v>
      </c>
      <c r="B80" s="7" t="s">
        <v>12</v>
      </c>
      <c r="D80" s="7" t="s">
        <v>5</v>
      </c>
      <c r="E80" s="8">
        <v>15</v>
      </c>
      <c r="F80" s="9">
        <v>34754</v>
      </c>
      <c r="G80" s="10">
        <f t="shared" si="47"/>
        <v>534</v>
      </c>
      <c r="H80" s="11">
        <f t="shared" si="48"/>
        <v>1.5604909409701929E-2</v>
      </c>
      <c r="J80" s="170">
        <f t="shared" si="59"/>
        <v>36510</v>
      </c>
      <c r="K80" s="16">
        <f t="shared" si="60"/>
        <v>540</v>
      </c>
      <c r="L80" s="17">
        <f t="shared" si="49"/>
        <v>1.5012510425354461E-2</v>
      </c>
      <c r="M80" s="5">
        <f t="shared" si="50"/>
        <v>1756</v>
      </c>
      <c r="N80" s="6">
        <f t="shared" si="46"/>
        <v>5.0526558094032344E-2</v>
      </c>
      <c r="P80" s="172">
        <f t="shared" si="51"/>
        <v>36875</v>
      </c>
      <c r="Q80" s="33">
        <f t="shared" si="61"/>
        <v>545</v>
      </c>
      <c r="R80" s="34">
        <f t="shared" si="52"/>
        <v>1.5001376273052574E-2</v>
      </c>
      <c r="S80" s="5">
        <f t="shared" si="53"/>
        <v>365</v>
      </c>
      <c r="T80" s="64">
        <f t="shared" si="54"/>
        <v>9.8983050847457621E-3</v>
      </c>
      <c r="V80" s="174">
        <f t="shared" si="55"/>
        <v>37059</v>
      </c>
      <c r="W80" s="40">
        <f t="shared" si="62"/>
        <v>547</v>
      </c>
      <c r="X80" s="41">
        <f t="shared" si="56"/>
        <v>1.4981375985977213E-2</v>
      </c>
      <c r="Y80" s="5">
        <f t="shared" si="57"/>
        <v>184</v>
      </c>
      <c r="Z80" s="6">
        <f t="shared" si="58"/>
        <v>4.9650557219568792E-3</v>
      </c>
      <c r="AB80" s="167">
        <f t="shared" si="36"/>
        <v>7.4111645701698453E-2</v>
      </c>
    </row>
    <row r="81" spans="1:28" s="7" customFormat="1" x14ac:dyDescent="0.25">
      <c r="A81" s="7" t="str">
        <f t="shared" ref="A81:A165" si="63">CONCATENATE(B81," Grade ",D81," Step ",E81)</f>
        <v>U5 Grade 03 Step 16</v>
      </c>
      <c r="B81" s="7" t="s">
        <v>12</v>
      </c>
      <c r="D81" s="7" t="s">
        <v>5</v>
      </c>
      <c r="E81" s="8">
        <v>16</v>
      </c>
      <c r="F81" s="9">
        <v>35289</v>
      </c>
      <c r="G81" s="10">
        <f t="shared" si="47"/>
        <v>535</v>
      </c>
      <c r="H81" s="11">
        <f t="shared" si="48"/>
        <v>1.5393911492202336E-2</v>
      </c>
      <c r="J81" s="170">
        <f t="shared" si="59"/>
        <v>37058</v>
      </c>
      <c r="K81" s="16">
        <f t="shared" si="60"/>
        <v>548</v>
      </c>
      <c r="L81" s="17">
        <f t="shared" si="49"/>
        <v>1.500958641468091E-2</v>
      </c>
      <c r="M81" s="5">
        <f t="shared" si="50"/>
        <v>1769</v>
      </c>
      <c r="N81" s="6">
        <f t="shared" si="46"/>
        <v>5.0128935362294201E-2</v>
      </c>
      <c r="P81" s="172">
        <f t="shared" si="51"/>
        <v>37429</v>
      </c>
      <c r="Q81" s="33">
        <f t="shared" si="61"/>
        <v>554</v>
      </c>
      <c r="R81" s="34">
        <f t="shared" si="52"/>
        <v>1.5023728813559322E-2</v>
      </c>
      <c r="S81" s="5">
        <f t="shared" si="53"/>
        <v>371</v>
      </c>
      <c r="T81" s="64">
        <f t="shared" si="54"/>
        <v>9.9121002431269874E-3</v>
      </c>
      <c r="V81" s="174">
        <f t="shared" si="55"/>
        <v>37616</v>
      </c>
      <c r="W81" s="40">
        <f t="shared" si="62"/>
        <v>557</v>
      </c>
      <c r="X81" s="41">
        <f t="shared" si="56"/>
        <v>1.5030087158315119E-2</v>
      </c>
      <c r="Y81" s="5">
        <f t="shared" si="57"/>
        <v>187</v>
      </c>
      <c r="Z81" s="6">
        <f t="shared" si="58"/>
        <v>4.9712888132709488E-3</v>
      </c>
      <c r="AB81" s="167">
        <f t="shared" si="36"/>
        <v>7.4159741854421882E-2</v>
      </c>
    </row>
    <row r="82" spans="1:28" s="7" customFormat="1" x14ac:dyDescent="0.25">
      <c r="A82" s="7" t="str">
        <f t="shared" si="63"/>
        <v>U5 Grade 03 Step 17</v>
      </c>
      <c r="B82" s="7" t="s">
        <v>12</v>
      </c>
      <c r="D82" s="7" t="s">
        <v>5</v>
      </c>
      <c r="E82" s="8">
        <v>17</v>
      </c>
      <c r="F82" s="9">
        <v>35824</v>
      </c>
      <c r="G82" s="10">
        <f t="shared" si="47"/>
        <v>535</v>
      </c>
      <c r="H82" s="11">
        <f t="shared" si="48"/>
        <v>1.5160531610416843E-2</v>
      </c>
      <c r="J82" s="170">
        <f t="shared" si="59"/>
        <v>37614</v>
      </c>
      <c r="K82" s="16">
        <f t="shared" si="60"/>
        <v>556</v>
      </c>
      <c r="L82" s="17">
        <f t="shared" si="49"/>
        <v>1.5003508014463814E-2</v>
      </c>
      <c r="M82" s="5">
        <f t="shared" si="50"/>
        <v>1790</v>
      </c>
      <c r="N82" s="6">
        <f t="shared" si="46"/>
        <v>4.996650290308173E-2</v>
      </c>
      <c r="P82" s="172">
        <f t="shared" si="51"/>
        <v>37990</v>
      </c>
      <c r="Q82" s="33">
        <f t="shared" si="61"/>
        <v>561</v>
      </c>
      <c r="R82" s="34">
        <f t="shared" si="52"/>
        <v>1.4988377995671806E-2</v>
      </c>
      <c r="S82" s="5">
        <f t="shared" si="53"/>
        <v>376</v>
      </c>
      <c r="T82" s="64">
        <f t="shared" si="54"/>
        <v>9.8973414056330606E-3</v>
      </c>
      <c r="V82" s="174">
        <f t="shared" si="55"/>
        <v>38180</v>
      </c>
      <c r="W82" s="40">
        <f t="shared" si="62"/>
        <v>564</v>
      </c>
      <c r="X82" s="41">
        <f t="shared" si="56"/>
        <v>1.4993619736282432E-2</v>
      </c>
      <c r="Y82" s="5">
        <f t="shared" si="57"/>
        <v>190</v>
      </c>
      <c r="Z82" s="6">
        <f t="shared" si="58"/>
        <v>4.9764274489261396E-3</v>
      </c>
      <c r="AB82" s="167">
        <f t="shared" si="36"/>
        <v>7.4131382754255168E-2</v>
      </c>
    </row>
    <row r="83" spans="1:28" s="7" customFormat="1" x14ac:dyDescent="0.25">
      <c r="A83" s="7" t="str">
        <f t="shared" si="63"/>
        <v>U5 Grade 03 Step 18</v>
      </c>
      <c r="B83" s="7" t="s">
        <v>12</v>
      </c>
      <c r="D83" s="7" t="s">
        <v>5</v>
      </c>
      <c r="E83" s="8">
        <v>18</v>
      </c>
      <c r="F83" s="9">
        <v>36560</v>
      </c>
      <c r="G83" s="10">
        <f t="shared" si="47"/>
        <v>736</v>
      </c>
      <c r="H83" s="11">
        <f t="shared" si="48"/>
        <v>2.0544886109870479E-2</v>
      </c>
      <c r="J83" s="170">
        <f t="shared" si="59"/>
        <v>38178</v>
      </c>
      <c r="K83" s="16">
        <f t="shared" si="60"/>
        <v>564</v>
      </c>
      <c r="L83" s="17">
        <f t="shared" si="49"/>
        <v>1.4994416972403892E-2</v>
      </c>
      <c r="M83" s="5">
        <f t="shared" si="50"/>
        <v>1618</v>
      </c>
      <c r="N83" s="6">
        <f t="shared" si="46"/>
        <v>4.4256017505470459E-2</v>
      </c>
      <c r="P83" s="172">
        <f t="shared" si="51"/>
        <v>38560</v>
      </c>
      <c r="Q83" s="33">
        <f t="shared" si="61"/>
        <v>570</v>
      </c>
      <c r="R83" s="34">
        <f t="shared" si="52"/>
        <v>1.5003948407475652E-2</v>
      </c>
      <c r="S83" s="5">
        <f t="shared" si="53"/>
        <v>382</v>
      </c>
      <c r="T83" s="64">
        <f t="shared" si="54"/>
        <v>9.9066390041493771E-3</v>
      </c>
      <c r="V83" s="174">
        <f t="shared" si="55"/>
        <v>38753</v>
      </c>
      <c r="W83" s="40">
        <f t="shared" si="62"/>
        <v>573</v>
      </c>
      <c r="X83" s="41">
        <f t="shared" si="56"/>
        <v>1.500785751702462E-2</v>
      </c>
      <c r="Y83" s="5">
        <f t="shared" si="57"/>
        <v>193</v>
      </c>
      <c r="Z83" s="6">
        <f t="shared" si="58"/>
        <v>4.9802595928057185E-3</v>
      </c>
      <c r="AB83" s="167">
        <f t="shared" si="36"/>
        <v>7.417468193031572E-2</v>
      </c>
    </row>
    <row r="84" spans="1:28" s="7" customFormat="1" x14ac:dyDescent="0.25">
      <c r="A84" s="7" t="str">
        <f t="shared" si="63"/>
        <v>U5 Grade 03 Step 19</v>
      </c>
      <c r="B84" s="7" t="s">
        <v>12</v>
      </c>
      <c r="D84" s="7" t="s">
        <v>5</v>
      </c>
      <c r="E84" s="8">
        <v>19</v>
      </c>
      <c r="F84" s="9">
        <v>37295</v>
      </c>
      <c r="G84" s="10">
        <f t="shared" si="47"/>
        <v>735</v>
      </c>
      <c r="H84" s="11">
        <f t="shared" si="48"/>
        <v>2.010393873085339E-2</v>
      </c>
      <c r="J84" s="170">
        <f t="shared" si="59"/>
        <v>38751</v>
      </c>
      <c r="K84" s="16">
        <f t="shared" si="60"/>
        <v>573</v>
      </c>
      <c r="L84" s="17">
        <f t="shared" si="49"/>
        <v>1.5008643721515008E-2</v>
      </c>
      <c r="M84" s="5">
        <f t="shared" si="50"/>
        <v>1456</v>
      </c>
      <c r="N84" s="6">
        <f t="shared" si="46"/>
        <v>3.9040085802386382E-2</v>
      </c>
      <c r="P84" s="172">
        <f t="shared" si="51"/>
        <v>39139</v>
      </c>
      <c r="Q84" s="33">
        <f t="shared" si="61"/>
        <v>579</v>
      </c>
      <c r="R84" s="34">
        <f t="shared" si="52"/>
        <v>1.5015560165975104E-2</v>
      </c>
      <c r="S84" s="5">
        <f t="shared" si="53"/>
        <v>388</v>
      </c>
      <c r="T84" s="64">
        <f t="shared" si="54"/>
        <v>9.9133856255908433E-3</v>
      </c>
      <c r="V84" s="174">
        <f t="shared" si="55"/>
        <v>39335</v>
      </c>
      <c r="W84" s="40">
        <f t="shared" si="62"/>
        <v>582</v>
      </c>
      <c r="X84" s="41">
        <f t="shared" si="56"/>
        <v>1.5018192139963358E-2</v>
      </c>
      <c r="Y84" s="5">
        <f t="shared" si="57"/>
        <v>196</v>
      </c>
      <c r="Z84" s="6">
        <f t="shared" si="58"/>
        <v>4.9828397101817721E-3</v>
      </c>
      <c r="AB84" s="167">
        <f t="shared" si="36"/>
        <v>7.4169147164040522E-2</v>
      </c>
    </row>
    <row r="85" spans="1:28" s="7" customFormat="1" x14ac:dyDescent="0.25">
      <c r="A85" s="7" t="str">
        <f t="shared" si="63"/>
        <v>U5 Grade 03 Step 20</v>
      </c>
      <c r="B85" s="7" t="s">
        <v>12</v>
      </c>
      <c r="D85" s="7" t="s">
        <v>5</v>
      </c>
      <c r="E85" s="8">
        <v>20</v>
      </c>
      <c r="F85" s="9">
        <v>38037</v>
      </c>
      <c r="G85" s="10">
        <f t="shared" si="47"/>
        <v>742</v>
      </c>
      <c r="H85" s="11">
        <f t="shared" si="48"/>
        <v>1.9895428341600751E-2</v>
      </c>
      <c r="J85" s="170">
        <f t="shared" si="59"/>
        <v>39332</v>
      </c>
      <c r="K85" s="16">
        <f t="shared" si="60"/>
        <v>581</v>
      </c>
      <c r="L85" s="17">
        <f t="shared" si="49"/>
        <v>1.4993161466800856E-2</v>
      </c>
      <c r="M85" s="5">
        <f t="shared" si="50"/>
        <v>1295</v>
      </c>
      <c r="N85" s="6">
        <f t="shared" si="46"/>
        <v>3.4045797512947916E-2</v>
      </c>
      <c r="P85" s="172">
        <f t="shared" si="51"/>
        <v>39725</v>
      </c>
      <c r="Q85" s="33">
        <f t="shared" si="61"/>
        <v>586</v>
      </c>
      <c r="R85" s="34">
        <f t="shared" si="52"/>
        <v>1.497227829019648E-2</v>
      </c>
      <c r="S85" s="5">
        <f t="shared" si="53"/>
        <v>393</v>
      </c>
      <c r="T85" s="64">
        <f t="shared" si="54"/>
        <v>9.8930144745122718E-3</v>
      </c>
      <c r="V85" s="174">
        <f t="shared" si="55"/>
        <v>39924</v>
      </c>
      <c r="W85" s="40">
        <f t="shared" si="62"/>
        <v>589</v>
      </c>
      <c r="X85" s="41">
        <f t="shared" si="56"/>
        <v>1.4973941782127876E-2</v>
      </c>
      <c r="Y85" s="5">
        <f t="shared" si="57"/>
        <v>199</v>
      </c>
      <c r="Z85" s="6">
        <f t="shared" si="58"/>
        <v>4.9844704939384834E-3</v>
      </c>
      <c r="AB85" s="167">
        <f t="shared" si="36"/>
        <v>7.4149806284976319E-2</v>
      </c>
    </row>
    <row r="86" spans="1:28" s="7" customFormat="1" x14ac:dyDescent="0.25">
      <c r="A86" s="7" t="str">
        <f t="shared" si="63"/>
        <v>U5 Grade 03 Step 21</v>
      </c>
      <c r="B86" s="7" t="s">
        <v>12</v>
      </c>
      <c r="D86" s="7" t="s">
        <v>5</v>
      </c>
      <c r="E86" s="8">
        <v>21</v>
      </c>
      <c r="F86" s="9">
        <v>38771</v>
      </c>
      <c r="G86" s="10">
        <f t="shared" si="47"/>
        <v>734</v>
      </c>
      <c r="H86" s="11">
        <f t="shared" si="48"/>
        <v>1.9297000289192102E-2</v>
      </c>
      <c r="J86" s="170">
        <f t="shared" si="59"/>
        <v>39922</v>
      </c>
      <c r="K86" s="16">
        <f t="shared" si="60"/>
        <v>590</v>
      </c>
      <c r="L86" s="17">
        <f t="shared" si="49"/>
        <v>1.5000508491813282E-2</v>
      </c>
      <c r="M86" s="5">
        <f t="shared" si="50"/>
        <v>1151</v>
      </c>
      <c r="N86" s="6">
        <f t="shared" si="46"/>
        <v>2.9687137293337804E-2</v>
      </c>
      <c r="P86" s="172">
        <f t="shared" si="51"/>
        <v>40321</v>
      </c>
      <c r="Q86" s="33">
        <f t="shared" si="61"/>
        <v>596</v>
      </c>
      <c r="R86" s="34">
        <f t="shared" si="52"/>
        <v>1.5003146633102581E-2</v>
      </c>
      <c r="S86" s="5">
        <f t="shared" si="53"/>
        <v>399</v>
      </c>
      <c r="T86" s="64">
        <f t="shared" si="54"/>
        <v>9.8955879070459565E-3</v>
      </c>
      <c r="V86" s="174">
        <f t="shared" si="55"/>
        <v>40523</v>
      </c>
      <c r="W86" s="40">
        <f t="shared" si="62"/>
        <v>599</v>
      </c>
      <c r="X86" s="41">
        <f t="shared" si="56"/>
        <v>1.5003506662659052E-2</v>
      </c>
      <c r="Y86" s="5">
        <f t="shared" si="57"/>
        <v>202</v>
      </c>
      <c r="Z86" s="6">
        <f t="shared" si="58"/>
        <v>4.9848234336056065E-3</v>
      </c>
      <c r="AB86" s="167">
        <f t="shared" si="36"/>
        <v>7.413985050098075E-2</v>
      </c>
    </row>
    <row r="87" spans="1:28" s="7" customFormat="1" x14ac:dyDescent="0.25">
      <c r="A87" s="7" t="str">
        <f t="shared" si="63"/>
        <v>U5 Grade 03 Step 22</v>
      </c>
      <c r="B87" s="7" t="s">
        <v>12</v>
      </c>
      <c r="D87" s="7" t="s">
        <v>5</v>
      </c>
      <c r="E87" s="8">
        <v>22</v>
      </c>
      <c r="F87" s="9">
        <v>40271</v>
      </c>
      <c r="G87" s="10">
        <f t="shared" si="47"/>
        <v>1500</v>
      </c>
      <c r="H87" s="11">
        <f t="shared" si="48"/>
        <v>3.8688710634236928E-2</v>
      </c>
      <c r="J87" s="170">
        <f t="shared" si="59"/>
        <v>40521</v>
      </c>
      <c r="K87" s="16">
        <f t="shared" si="60"/>
        <v>599</v>
      </c>
      <c r="L87" s="17">
        <f t="shared" si="49"/>
        <v>1.5004258303692199E-2</v>
      </c>
      <c r="M87" s="5">
        <f t="shared" si="50"/>
        <v>250</v>
      </c>
      <c r="N87" s="6">
        <f t="shared" si="46"/>
        <v>6.2079411983809686E-3</v>
      </c>
      <c r="P87" s="172">
        <f t="shared" si="51"/>
        <v>40926</v>
      </c>
      <c r="Q87" s="35">
        <f t="shared" si="61"/>
        <v>605</v>
      </c>
      <c r="R87" s="36">
        <f t="shared" si="52"/>
        <v>1.500458817985665E-2</v>
      </c>
      <c r="S87" s="5">
        <f t="shared" si="53"/>
        <v>405</v>
      </c>
      <c r="T87" s="64">
        <f t="shared" si="54"/>
        <v>9.8959096906611928E-3</v>
      </c>
      <c r="V87" s="174">
        <f t="shared" si="55"/>
        <v>41131</v>
      </c>
      <c r="W87" s="42">
        <f t="shared" si="62"/>
        <v>608</v>
      </c>
      <c r="X87" s="43">
        <f t="shared" si="56"/>
        <v>1.5003824988278262E-2</v>
      </c>
      <c r="Y87" s="5">
        <f t="shared" si="57"/>
        <v>205</v>
      </c>
      <c r="Z87" s="6">
        <f t="shared" si="58"/>
        <v>4.9840752716928836E-3</v>
      </c>
      <c r="AB87" s="167">
        <f t="shared" si="36"/>
        <v>7.4168864746285021E-2</v>
      </c>
    </row>
    <row r="88" spans="1:28" s="7" customFormat="1" x14ac:dyDescent="0.25">
      <c r="A88" s="55" t="s">
        <v>21</v>
      </c>
      <c r="B88" s="56"/>
      <c r="C88" s="56"/>
      <c r="D88" s="56" t="s">
        <v>5</v>
      </c>
      <c r="E88" s="57">
        <v>23</v>
      </c>
      <c r="F88" s="70"/>
      <c r="G88" s="71"/>
      <c r="H88" s="72"/>
      <c r="I88" s="56"/>
      <c r="J88" s="171">
        <f t="shared" si="59"/>
        <v>41129</v>
      </c>
      <c r="K88" s="59">
        <f t="shared" si="60"/>
        <v>608</v>
      </c>
      <c r="L88" s="60">
        <f t="shared" ref="L88:L90" si="64">+(J88-J87)/J87</f>
        <v>1.5004565533920683E-2</v>
      </c>
      <c r="M88" s="73"/>
      <c r="N88" s="74"/>
      <c r="O88" s="56"/>
      <c r="P88" s="173">
        <f t="shared" si="51"/>
        <v>41540</v>
      </c>
      <c r="Q88" s="62">
        <f t="shared" si="61"/>
        <v>614</v>
      </c>
      <c r="R88" s="63">
        <f t="shared" ref="R88:R91" si="65">+(P88-P87)/P87</f>
        <v>1.5002687777940673E-2</v>
      </c>
      <c r="S88" s="73">
        <f t="shared" si="53"/>
        <v>411</v>
      </c>
      <c r="T88" s="75">
        <f t="shared" si="54"/>
        <v>9.8940779971112176E-3</v>
      </c>
      <c r="U88" s="56"/>
      <c r="V88" s="175">
        <f t="shared" si="55"/>
        <v>41748</v>
      </c>
      <c r="W88" s="76">
        <f t="shared" si="62"/>
        <v>617</v>
      </c>
      <c r="X88" s="77">
        <f t="shared" ref="X88:X92" si="66">+(V88-V87)/V87</f>
        <v>1.5000850939680533E-2</v>
      </c>
      <c r="Y88" s="73">
        <f t="shared" si="57"/>
        <v>208</v>
      </c>
      <c r="Z88" s="74">
        <f t="shared" si="58"/>
        <v>4.9822745999808377E-3</v>
      </c>
      <c r="AB88" s="167">
        <f t="shared" si="36"/>
        <v>7.4179853338479346E-2</v>
      </c>
    </row>
    <row r="89" spans="1:28" s="7" customFormat="1" x14ac:dyDescent="0.25">
      <c r="A89" s="55" t="s">
        <v>22</v>
      </c>
      <c r="B89" s="56"/>
      <c r="C89" s="56"/>
      <c r="D89" s="56" t="s">
        <v>5</v>
      </c>
      <c r="E89" s="57">
        <v>24</v>
      </c>
      <c r="F89" s="70"/>
      <c r="G89" s="71"/>
      <c r="H89" s="72"/>
      <c r="I89" s="56"/>
      <c r="J89" s="171">
        <f t="shared" si="59"/>
        <v>41746</v>
      </c>
      <c r="K89" s="59">
        <f t="shared" si="60"/>
        <v>617</v>
      </c>
      <c r="L89" s="60">
        <f t="shared" si="64"/>
        <v>1.5001580393396387E-2</v>
      </c>
      <c r="M89" s="73"/>
      <c r="N89" s="74"/>
      <c r="O89" s="56"/>
      <c r="P89" s="173">
        <f t="shared" si="51"/>
        <v>42163</v>
      </c>
      <c r="Q89" s="62">
        <f t="shared" si="61"/>
        <v>623</v>
      </c>
      <c r="R89" s="63">
        <f t="shared" si="65"/>
        <v>1.4997592681752528E-2</v>
      </c>
      <c r="S89" s="73">
        <f t="shared" si="53"/>
        <v>417</v>
      </c>
      <c r="T89" s="75">
        <f t="shared" si="54"/>
        <v>9.8901880795958536E-3</v>
      </c>
      <c r="U89" s="56"/>
      <c r="V89" s="175">
        <f t="shared" si="55"/>
        <v>42374</v>
      </c>
      <c r="W89" s="76">
        <f t="shared" si="62"/>
        <v>626</v>
      </c>
      <c r="X89" s="77">
        <f t="shared" si="66"/>
        <v>1.499473028648079E-2</v>
      </c>
      <c r="Y89" s="73">
        <f t="shared" si="57"/>
        <v>211</v>
      </c>
      <c r="Z89" s="74">
        <f t="shared" si="58"/>
        <v>4.9794685420304907E-3</v>
      </c>
      <c r="AB89" s="167">
        <f t="shared" si="36"/>
        <v>7.4173595619549781E-2</v>
      </c>
    </row>
    <row r="90" spans="1:28" s="7" customFormat="1" x14ac:dyDescent="0.25">
      <c r="A90" s="55" t="s">
        <v>23</v>
      </c>
      <c r="B90" s="56"/>
      <c r="C90" s="56"/>
      <c r="D90" s="56" t="s">
        <v>5</v>
      </c>
      <c r="E90" s="57">
        <v>25</v>
      </c>
      <c r="F90" s="70"/>
      <c r="G90" s="71"/>
      <c r="H90" s="72"/>
      <c r="I90" s="56"/>
      <c r="J90" s="171">
        <f t="shared" si="59"/>
        <v>42372</v>
      </c>
      <c r="K90" s="59">
        <f t="shared" si="60"/>
        <v>626</v>
      </c>
      <c r="L90" s="60">
        <f t="shared" si="64"/>
        <v>1.499544866574043E-2</v>
      </c>
      <c r="M90" s="73"/>
      <c r="N90" s="74"/>
      <c r="O90" s="56"/>
      <c r="P90" s="173">
        <f t="shared" si="51"/>
        <v>42796</v>
      </c>
      <c r="Q90" s="62">
        <f t="shared" si="61"/>
        <v>633</v>
      </c>
      <c r="R90" s="63">
        <f t="shared" si="65"/>
        <v>1.5013163199962052E-2</v>
      </c>
      <c r="S90" s="73">
        <f t="shared" si="53"/>
        <v>424</v>
      </c>
      <c r="T90" s="75">
        <f t="shared" si="54"/>
        <v>9.9074679876623977E-3</v>
      </c>
      <c r="U90" s="56"/>
      <c r="V90" s="175">
        <f t="shared" si="55"/>
        <v>43010</v>
      </c>
      <c r="W90" s="76">
        <f t="shared" si="62"/>
        <v>636</v>
      </c>
      <c r="X90" s="77">
        <f t="shared" si="66"/>
        <v>1.5009203757020815E-2</v>
      </c>
      <c r="Y90" s="73">
        <f t="shared" si="57"/>
        <v>214</v>
      </c>
      <c r="Z90" s="74">
        <f t="shared" si="58"/>
        <v>4.9755870727737732E-3</v>
      </c>
      <c r="AB90" s="167">
        <f t="shared" si="36"/>
        <v>7.4202652413896453E-2</v>
      </c>
    </row>
    <row r="91" spans="1:28" s="7" customFormat="1" x14ac:dyDescent="0.25">
      <c r="A91" s="55" t="s">
        <v>24</v>
      </c>
      <c r="B91" s="56"/>
      <c r="C91" s="56"/>
      <c r="D91" s="56" t="s">
        <v>5</v>
      </c>
      <c r="E91" s="57">
        <v>26</v>
      </c>
      <c r="F91" s="70"/>
      <c r="G91" s="71"/>
      <c r="H91" s="72"/>
      <c r="I91" s="56"/>
      <c r="J91" s="58"/>
      <c r="K91" s="59"/>
      <c r="L91" s="60"/>
      <c r="M91" s="73"/>
      <c r="N91" s="74"/>
      <c r="O91" s="56"/>
      <c r="P91" s="173">
        <f t="shared" ref="P91" si="67">ROUND(P90*1.015,0)</f>
        <v>43438</v>
      </c>
      <c r="Q91" s="62">
        <f t="shared" si="61"/>
        <v>642</v>
      </c>
      <c r="R91" s="63">
        <f t="shared" si="65"/>
        <v>1.5001402000186933E-2</v>
      </c>
      <c r="S91" s="73"/>
      <c r="T91" s="75"/>
      <c r="U91" s="56"/>
      <c r="V91" s="175">
        <f t="shared" si="55"/>
        <v>43655</v>
      </c>
      <c r="W91" s="76">
        <f t="shared" si="62"/>
        <v>645</v>
      </c>
      <c r="X91" s="77">
        <f t="shared" si="66"/>
        <v>1.4996512438967682E-2</v>
      </c>
      <c r="Y91" s="73">
        <f t="shared" si="57"/>
        <v>217</v>
      </c>
      <c r="Z91" s="74">
        <f t="shared" si="58"/>
        <v>4.9707937235139157E-3</v>
      </c>
      <c r="AB91" s="167">
        <f t="shared" si="36"/>
        <v>7.4187992125984245E-2</v>
      </c>
    </row>
    <row r="92" spans="1:28" s="7" customFormat="1" x14ac:dyDescent="0.25">
      <c r="A92" s="55" t="s">
        <v>25</v>
      </c>
      <c r="B92" s="56"/>
      <c r="C92" s="56"/>
      <c r="D92" s="96" t="s">
        <v>5</v>
      </c>
      <c r="E92" s="57">
        <v>27</v>
      </c>
      <c r="F92" s="9"/>
      <c r="G92" s="10"/>
      <c r="H92" s="11"/>
      <c r="J92" s="58"/>
      <c r="K92" s="59"/>
      <c r="L92" s="60"/>
      <c r="M92" s="73"/>
      <c r="N92" s="74"/>
      <c r="O92" s="56"/>
      <c r="P92" s="61"/>
      <c r="Q92" s="62"/>
      <c r="R92" s="63"/>
      <c r="S92" s="73"/>
      <c r="T92" s="75"/>
      <c r="U92" s="56"/>
      <c r="V92" s="175">
        <f t="shared" ref="V92" si="68">ROUND(V91*1.015,0)</f>
        <v>44310</v>
      </c>
      <c r="W92" s="76">
        <f t="shared" si="62"/>
        <v>655</v>
      </c>
      <c r="X92" s="77">
        <f t="shared" si="66"/>
        <v>1.5004008704615737E-2</v>
      </c>
      <c r="Y92" s="73"/>
      <c r="Z92" s="74"/>
      <c r="AB92" s="167">
        <f t="shared" si="36"/>
        <v>7.4181818181818182E-2</v>
      </c>
    </row>
    <row r="93" spans="1:28" s="7" customFormat="1" x14ac:dyDescent="0.25">
      <c r="A93" s="55"/>
      <c r="B93" s="56"/>
      <c r="C93" s="56"/>
      <c r="D93" s="96"/>
      <c r="E93" s="57"/>
      <c r="F93" s="9"/>
      <c r="G93" s="10"/>
      <c r="H93" s="11"/>
      <c r="J93" s="58"/>
      <c r="K93" s="59"/>
      <c r="L93" s="60"/>
      <c r="M93" s="73"/>
      <c r="N93" s="74"/>
      <c r="O93" s="56"/>
      <c r="P93" s="61"/>
      <c r="Q93" s="62"/>
      <c r="R93" s="63"/>
      <c r="S93" s="73"/>
      <c r="T93" s="75"/>
      <c r="U93" s="56"/>
      <c r="V93" s="175"/>
      <c r="W93" s="76"/>
      <c r="X93" s="77"/>
      <c r="Y93" s="73"/>
      <c r="Z93" s="74"/>
      <c r="AB93" s="167"/>
    </row>
    <row r="94" spans="1:28" s="7" customFormat="1" x14ac:dyDescent="0.25">
      <c r="A94" s="21"/>
      <c r="B94" s="21"/>
      <c r="C94" s="21"/>
      <c r="D94" s="21"/>
      <c r="E94" s="24"/>
      <c r="F94" s="22"/>
      <c r="G94" s="22"/>
      <c r="H94" s="23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68"/>
      <c r="U94" s="21"/>
      <c r="V94" s="21"/>
      <c r="W94" s="21"/>
      <c r="X94" s="21"/>
      <c r="Y94" s="29"/>
      <c r="Z94" s="21"/>
      <c r="AB94" s="167"/>
    </row>
    <row r="95" spans="1:28" s="7" customFormat="1" x14ac:dyDescent="0.25">
      <c r="A95" s="7" t="str">
        <f t="shared" si="63"/>
        <v>U5 Grade 04 Step 1</v>
      </c>
      <c r="B95" s="7" t="s">
        <v>12</v>
      </c>
      <c r="D95" s="7" t="s">
        <v>6</v>
      </c>
      <c r="E95" s="8">
        <v>1</v>
      </c>
      <c r="F95" s="9">
        <v>32386</v>
      </c>
      <c r="J95" s="170">
        <f>+ROUND(F95,0)</f>
        <v>32386</v>
      </c>
      <c r="K95" s="15"/>
      <c r="L95" s="15"/>
      <c r="M95" s="5"/>
      <c r="N95" s="6">
        <f t="shared" ref="N95:N116" si="69">+M95/F95</f>
        <v>0</v>
      </c>
      <c r="P95" s="172">
        <f>ROUND(J95*(1+P$5),0)</f>
        <v>32710</v>
      </c>
      <c r="Q95" s="32"/>
      <c r="R95" s="32"/>
      <c r="S95" s="5">
        <f>+P95-J95</f>
        <v>324</v>
      </c>
      <c r="T95" s="64">
        <f>+S95/P95</f>
        <v>9.9052277590950775E-3</v>
      </c>
      <c r="V95" s="174">
        <f>ROUND(P95*(1+V$5),0)</f>
        <v>32874</v>
      </c>
      <c r="W95" s="39"/>
      <c r="X95" s="39"/>
      <c r="Y95" s="5">
        <f>+V95-P95</f>
        <v>164</v>
      </c>
      <c r="Z95" s="6">
        <f>+Y95/V95</f>
        <v>4.9887449047879787E-3</v>
      </c>
      <c r="AB95" s="167">
        <f t="shared" si="36"/>
        <v>9.2667685966894897E-2</v>
      </c>
    </row>
    <row r="96" spans="1:28" s="7" customFormat="1" x14ac:dyDescent="0.25">
      <c r="A96" s="7" t="str">
        <f t="shared" si="63"/>
        <v>U5 Grade 04 Step 2</v>
      </c>
      <c r="B96" s="7" t="s">
        <v>12</v>
      </c>
      <c r="D96" s="7" t="s">
        <v>6</v>
      </c>
      <c r="E96" s="8">
        <v>2</v>
      </c>
      <c r="F96" s="9">
        <v>32707</v>
      </c>
      <c r="G96" s="10">
        <f t="shared" ref="G96:G116" si="70">+F96-F95</f>
        <v>321</v>
      </c>
      <c r="H96" s="11">
        <f t="shared" ref="H96:H116" si="71">+(F96-F95)/F95</f>
        <v>9.9116902365219538E-3</v>
      </c>
      <c r="J96" s="170">
        <f>ROUND(J95*1.015,0)</f>
        <v>32872</v>
      </c>
      <c r="K96" s="16">
        <f>+J96-J95</f>
        <v>486</v>
      </c>
      <c r="L96" s="17">
        <f t="shared" ref="L96:L116" si="72">+(J96-J95)/J95</f>
        <v>1.5006484283332304E-2</v>
      </c>
      <c r="M96" s="5">
        <f t="shared" ref="M96:M116" si="73">+J96-F96</f>
        <v>165</v>
      </c>
      <c r="N96" s="6">
        <f t="shared" si="69"/>
        <v>5.0447916348182343E-3</v>
      </c>
      <c r="P96" s="172">
        <f t="shared" ref="P96:P119" si="74">ROUND(J96*(1+P$5),0)</f>
        <v>33201</v>
      </c>
      <c r="Q96" s="33">
        <f>+P96-P95</f>
        <v>491</v>
      </c>
      <c r="R96" s="34">
        <f t="shared" ref="R96:R116" si="75">+(P96-P95)/P95</f>
        <v>1.5010700091715071E-2</v>
      </c>
      <c r="S96" s="5">
        <f t="shared" ref="S96:S119" si="76">+P96-J96</f>
        <v>329</v>
      </c>
      <c r="T96" s="64">
        <f t="shared" ref="T96:T119" si="77">+S96/P96</f>
        <v>9.9093400801180693E-3</v>
      </c>
      <c r="V96" s="174">
        <f t="shared" ref="V96:V120" si="78">ROUND(P96*(1+V$5),0)</f>
        <v>33367</v>
      </c>
      <c r="W96" s="40">
        <f>+V96-V95</f>
        <v>493</v>
      </c>
      <c r="X96" s="41">
        <f t="shared" ref="X96:X116" si="79">+(V96-V95)/V95</f>
        <v>1.4996653890612643E-2</v>
      </c>
      <c r="Y96" s="5">
        <f t="shared" ref="Y96:Y120" si="80">+V96-P96</f>
        <v>166</v>
      </c>
      <c r="Z96" s="6">
        <f t="shared" ref="Z96:Z120" si="81">+Y96/V96</f>
        <v>4.974975274972278E-3</v>
      </c>
      <c r="AB96" s="167">
        <f t="shared" si="36"/>
        <v>9.2638679677778502E-2</v>
      </c>
    </row>
    <row r="97" spans="1:28" s="7" customFormat="1" x14ac:dyDescent="0.25">
      <c r="A97" s="7" t="str">
        <f t="shared" si="63"/>
        <v>U5 Grade 04 Step 3</v>
      </c>
      <c r="B97" s="7" t="s">
        <v>12</v>
      </c>
      <c r="D97" s="7" t="s">
        <v>6</v>
      </c>
      <c r="E97" s="8">
        <v>3</v>
      </c>
      <c r="F97" s="9">
        <v>33028</v>
      </c>
      <c r="G97" s="10">
        <f t="shared" si="70"/>
        <v>321</v>
      </c>
      <c r="H97" s="11">
        <f t="shared" si="71"/>
        <v>9.8144128168282021E-3</v>
      </c>
      <c r="J97" s="170">
        <f t="shared" ref="J97:J119" si="82">ROUND(J96*1.015,0)</f>
        <v>33365</v>
      </c>
      <c r="K97" s="16">
        <f t="shared" ref="K97:K119" si="83">+J97-J96</f>
        <v>493</v>
      </c>
      <c r="L97" s="17">
        <f t="shared" si="72"/>
        <v>1.4997566317838891E-2</v>
      </c>
      <c r="M97" s="5">
        <f t="shared" si="73"/>
        <v>337</v>
      </c>
      <c r="N97" s="6">
        <f t="shared" si="69"/>
        <v>1.0203463727746154E-2</v>
      </c>
      <c r="P97" s="172">
        <f t="shared" si="74"/>
        <v>33699</v>
      </c>
      <c r="Q97" s="33">
        <f t="shared" ref="Q97:Q120" si="84">+P97-P96</f>
        <v>498</v>
      </c>
      <c r="R97" s="34">
        <f t="shared" si="75"/>
        <v>1.4999548206379327E-2</v>
      </c>
      <c r="S97" s="5">
        <f t="shared" si="76"/>
        <v>334</v>
      </c>
      <c r="T97" s="64">
        <f t="shared" si="77"/>
        <v>9.911273331552865E-3</v>
      </c>
      <c r="V97" s="174">
        <f t="shared" si="78"/>
        <v>33867</v>
      </c>
      <c r="W97" s="40">
        <f t="shared" ref="W97:W121" si="85">+V97-V96</f>
        <v>500</v>
      </c>
      <c r="X97" s="41">
        <f t="shared" si="79"/>
        <v>1.4984865286061078E-2</v>
      </c>
      <c r="Y97" s="5">
        <f t="shared" si="80"/>
        <v>168</v>
      </c>
      <c r="Z97" s="6">
        <f t="shared" si="81"/>
        <v>4.9605810966427497E-3</v>
      </c>
      <c r="AB97" s="167">
        <f t="shared" si="36"/>
        <v>9.2660106468785294E-2</v>
      </c>
    </row>
    <row r="98" spans="1:28" s="7" customFormat="1" x14ac:dyDescent="0.25">
      <c r="A98" s="7" t="str">
        <f t="shared" si="63"/>
        <v>U5 Grade 04 Step 4</v>
      </c>
      <c r="B98" s="7" t="s">
        <v>12</v>
      </c>
      <c r="D98" s="7" t="s">
        <v>6</v>
      </c>
      <c r="E98" s="8">
        <v>4</v>
      </c>
      <c r="F98" s="9">
        <v>33341</v>
      </c>
      <c r="G98" s="10">
        <f t="shared" si="70"/>
        <v>313</v>
      </c>
      <c r="H98" s="11">
        <f t="shared" si="71"/>
        <v>9.4768075572241733E-3</v>
      </c>
      <c r="J98" s="170">
        <f t="shared" si="82"/>
        <v>33865</v>
      </c>
      <c r="K98" s="16">
        <f t="shared" si="83"/>
        <v>500</v>
      </c>
      <c r="L98" s="17">
        <f t="shared" si="72"/>
        <v>1.4985763524651582E-2</v>
      </c>
      <c r="M98" s="5">
        <f t="shared" si="73"/>
        <v>524</v>
      </c>
      <c r="N98" s="6">
        <f t="shared" si="69"/>
        <v>1.571638523139678E-2</v>
      </c>
      <c r="P98" s="172">
        <f t="shared" si="74"/>
        <v>34204</v>
      </c>
      <c r="Q98" s="33">
        <f t="shared" si="84"/>
        <v>505</v>
      </c>
      <c r="R98" s="34">
        <f t="shared" si="75"/>
        <v>1.4985607881539511E-2</v>
      </c>
      <c r="S98" s="5">
        <f t="shared" si="76"/>
        <v>339</v>
      </c>
      <c r="T98" s="64">
        <f t="shared" si="77"/>
        <v>9.9111215062565785E-3</v>
      </c>
      <c r="V98" s="174">
        <f t="shared" si="78"/>
        <v>34375</v>
      </c>
      <c r="W98" s="40">
        <f t="shared" si="85"/>
        <v>508</v>
      </c>
      <c r="X98" s="41">
        <f t="shared" si="79"/>
        <v>1.4999852363657838E-2</v>
      </c>
      <c r="Y98" s="5">
        <f t="shared" si="80"/>
        <v>171</v>
      </c>
      <c r="Z98" s="6">
        <f t="shared" si="81"/>
        <v>4.9745454545454546E-3</v>
      </c>
      <c r="AB98" s="167">
        <f t="shared" si="36"/>
        <v>9.2622612122945869E-2</v>
      </c>
    </row>
    <row r="99" spans="1:28" s="7" customFormat="1" x14ac:dyDescent="0.25">
      <c r="A99" s="7" t="str">
        <f t="shared" si="63"/>
        <v>U5 Grade 04 Step 5</v>
      </c>
      <c r="B99" s="7" t="s">
        <v>12</v>
      </c>
      <c r="D99" s="7" t="s">
        <v>6</v>
      </c>
      <c r="E99" s="8">
        <v>5</v>
      </c>
      <c r="F99" s="9">
        <v>33499</v>
      </c>
      <c r="G99" s="10">
        <f t="shared" si="70"/>
        <v>158</v>
      </c>
      <c r="H99" s="11">
        <f t="shared" si="71"/>
        <v>4.7389100506883414E-3</v>
      </c>
      <c r="J99" s="170">
        <f t="shared" si="82"/>
        <v>34373</v>
      </c>
      <c r="K99" s="16">
        <f t="shared" si="83"/>
        <v>508</v>
      </c>
      <c r="L99" s="17">
        <f t="shared" si="72"/>
        <v>1.5000738225306363E-2</v>
      </c>
      <c r="M99" s="5">
        <f t="shared" si="73"/>
        <v>874</v>
      </c>
      <c r="N99" s="6">
        <f t="shared" si="69"/>
        <v>2.6090331054658349E-2</v>
      </c>
      <c r="P99" s="172">
        <f t="shared" si="74"/>
        <v>34717</v>
      </c>
      <c r="Q99" s="33">
        <f t="shared" si="84"/>
        <v>513</v>
      </c>
      <c r="R99" s="34">
        <f t="shared" si="75"/>
        <v>1.4998245819202432E-2</v>
      </c>
      <c r="S99" s="5">
        <f t="shared" si="76"/>
        <v>344</v>
      </c>
      <c r="T99" s="64">
        <f t="shared" si="77"/>
        <v>9.9086902670161587E-3</v>
      </c>
      <c r="V99" s="174">
        <f t="shared" si="78"/>
        <v>34891</v>
      </c>
      <c r="W99" s="40">
        <f t="shared" si="85"/>
        <v>516</v>
      </c>
      <c r="X99" s="41">
        <f t="shared" si="79"/>
        <v>1.501090909090909E-2</v>
      </c>
      <c r="Y99" s="5">
        <f t="shared" si="80"/>
        <v>174</v>
      </c>
      <c r="Z99" s="6">
        <f t="shared" si="81"/>
        <v>4.9869593878077443E-3</v>
      </c>
      <c r="AB99" s="167">
        <f t="shared" si="36"/>
        <v>9.2631447092349606E-2</v>
      </c>
    </row>
    <row r="100" spans="1:28" s="7" customFormat="1" x14ac:dyDescent="0.25">
      <c r="A100" s="7" t="str">
        <f t="shared" si="63"/>
        <v>U5 Grade 04 Step 6</v>
      </c>
      <c r="B100" s="7" t="s">
        <v>12</v>
      </c>
      <c r="D100" s="7" t="s">
        <v>6</v>
      </c>
      <c r="E100" s="8">
        <v>6</v>
      </c>
      <c r="F100" s="9">
        <v>33819</v>
      </c>
      <c r="G100" s="10">
        <f t="shared" si="70"/>
        <v>320</v>
      </c>
      <c r="H100" s="11">
        <f t="shared" si="71"/>
        <v>9.5525239559389827E-3</v>
      </c>
      <c r="J100" s="170">
        <f t="shared" si="82"/>
        <v>34889</v>
      </c>
      <c r="K100" s="16">
        <f t="shared" si="83"/>
        <v>516</v>
      </c>
      <c r="L100" s="17">
        <f t="shared" si="72"/>
        <v>1.5011782503709306E-2</v>
      </c>
      <c r="M100" s="5">
        <f t="shared" si="73"/>
        <v>1070</v>
      </c>
      <c r="N100" s="6">
        <f t="shared" si="69"/>
        <v>3.1639019486087702E-2</v>
      </c>
      <c r="P100" s="172">
        <f t="shared" si="74"/>
        <v>35238</v>
      </c>
      <c r="Q100" s="33">
        <f t="shared" si="84"/>
        <v>521</v>
      </c>
      <c r="R100" s="34">
        <f t="shared" si="75"/>
        <v>1.5007057061382032E-2</v>
      </c>
      <c r="S100" s="5">
        <f t="shared" si="76"/>
        <v>349</v>
      </c>
      <c r="T100" s="64">
        <f t="shared" si="77"/>
        <v>9.9040808218400587E-3</v>
      </c>
      <c r="V100" s="174">
        <f t="shared" si="78"/>
        <v>35414</v>
      </c>
      <c r="W100" s="40">
        <f t="shared" si="85"/>
        <v>523</v>
      </c>
      <c r="X100" s="41">
        <f t="shared" si="79"/>
        <v>1.4989538849560058E-2</v>
      </c>
      <c r="Y100" s="5">
        <f t="shared" si="80"/>
        <v>176</v>
      </c>
      <c r="Z100" s="6">
        <f t="shared" si="81"/>
        <v>4.9697859603546621E-3</v>
      </c>
      <c r="AB100" s="167">
        <f t="shared" si="36"/>
        <v>9.2653728672364322E-2</v>
      </c>
    </row>
    <row r="101" spans="1:28" s="7" customFormat="1" x14ac:dyDescent="0.25">
      <c r="A101" s="7" t="str">
        <f t="shared" si="63"/>
        <v>U5 Grade 04 Step 7</v>
      </c>
      <c r="B101" s="7" t="s">
        <v>12</v>
      </c>
      <c r="D101" s="7" t="s">
        <v>6</v>
      </c>
      <c r="E101" s="8">
        <v>7</v>
      </c>
      <c r="F101" s="9">
        <v>34142</v>
      </c>
      <c r="G101" s="10">
        <f t="shared" si="70"/>
        <v>323</v>
      </c>
      <c r="H101" s="11">
        <f t="shared" si="71"/>
        <v>9.5508442000059139E-3</v>
      </c>
      <c r="J101" s="170">
        <f t="shared" si="82"/>
        <v>35412</v>
      </c>
      <c r="K101" s="16">
        <f t="shared" si="83"/>
        <v>523</v>
      </c>
      <c r="L101" s="17">
        <f t="shared" si="72"/>
        <v>1.4990398119751211E-2</v>
      </c>
      <c r="M101" s="5">
        <f t="shared" si="73"/>
        <v>1270</v>
      </c>
      <c r="N101" s="6">
        <f t="shared" si="69"/>
        <v>3.7197586550289964E-2</v>
      </c>
      <c r="P101" s="172">
        <f t="shared" si="74"/>
        <v>35766</v>
      </c>
      <c r="Q101" s="33">
        <f t="shared" si="84"/>
        <v>528</v>
      </c>
      <c r="R101" s="34">
        <f t="shared" si="75"/>
        <v>1.4983824280606163E-2</v>
      </c>
      <c r="S101" s="5">
        <f t="shared" si="76"/>
        <v>354</v>
      </c>
      <c r="T101" s="64">
        <f t="shared" si="77"/>
        <v>9.8976681764804571E-3</v>
      </c>
      <c r="V101" s="174">
        <f t="shared" si="78"/>
        <v>35945</v>
      </c>
      <c r="W101" s="40">
        <f t="shared" si="85"/>
        <v>531</v>
      </c>
      <c r="X101" s="41">
        <f t="shared" si="79"/>
        <v>1.499407014175185E-2</v>
      </c>
      <c r="Y101" s="5">
        <f t="shared" si="80"/>
        <v>179</v>
      </c>
      <c r="Z101" s="6">
        <f t="shared" si="81"/>
        <v>4.9798302962859925E-3</v>
      </c>
      <c r="AB101" s="167">
        <f t="shared" si="36"/>
        <v>9.2619612134476254E-2</v>
      </c>
    </row>
    <row r="102" spans="1:28" s="7" customFormat="1" x14ac:dyDescent="0.25">
      <c r="A102" s="7" t="str">
        <f t="shared" si="63"/>
        <v>U5 Grade 04 Step 8</v>
      </c>
      <c r="B102" s="7" t="s">
        <v>12</v>
      </c>
      <c r="D102" s="7" t="s">
        <v>6</v>
      </c>
      <c r="E102" s="8">
        <v>8</v>
      </c>
      <c r="F102" s="9">
        <v>34470</v>
      </c>
      <c r="G102" s="10">
        <f t="shared" si="70"/>
        <v>328</v>
      </c>
      <c r="H102" s="11">
        <f t="shared" si="71"/>
        <v>9.606935738972526E-3</v>
      </c>
      <c r="J102" s="170">
        <f t="shared" si="82"/>
        <v>35943</v>
      </c>
      <c r="K102" s="16">
        <f t="shared" si="83"/>
        <v>531</v>
      </c>
      <c r="L102" s="17">
        <f t="shared" si="72"/>
        <v>1.4994916977295832E-2</v>
      </c>
      <c r="M102" s="5">
        <f t="shared" si="73"/>
        <v>1473</v>
      </c>
      <c r="N102" s="6">
        <f t="shared" si="69"/>
        <v>4.2732811140121847E-2</v>
      </c>
      <c r="P102" s="172">
        <f t="shared" si="74"/>
        <v>36302</v>
      </c>
      <c r="Q102" s="33">
        <f t="shared" si="84"/>
        <v>536</v>
      </c>
      <c r="R102" s="34">
        <f t="shared" si="75"/>
        <v>1.4986299837834815E-2</v>
      </c>
      <c r="S102" s="5">
        <f t="shared" si="76"/>
        <v>359</v>
      </c>
      <c r="T102" s="64">
        <f t="shared" si="77"/>
        <v>9.8892622995978181E-3</v>
      </c>
      <c r="V102" s="174">
        <f t="shared" si="78"/>
        <v>36484</v>
      </c>
      <c r="W102" s="40">
        <f t="shared" si="85"/>
        <v>539</v>
      </c>
      <c r="X102" s="41">
        <f t="shared" si="79"/>
        <v>1.4995131450827653E-2</v>
      </c>
      <c r="Y102" s="5">
        <f t="shared" si="80"/>
        <v>182</v>
      </c>
      <c r="Z102" s="6">
        <f t="shared" si="81"/>
        <v>4.9884881043745204E-3</v>
      </c>
      <c r="AB102" s="167">
        <f t="shared" ref="AB102:AB165" si="86">+(V102-V73)/V73</f>
        <v>9.262975053158036E-2</v>
      </c>
    </row>
    <row r="103" spans="1:28" s="7" customFormat="1" x14ac:dyDescent="0.25">
      <c r="A103" s="7" t="str">
        <f t="shared" si="63"/>
        <v>U5 Grade 04 Step 9</v>
      </c>
      <c r="B103" s="7" t="s">
        <v>12</v>
      </c>
      <c r="D103" s="7" t="s">
        <v>6</v>
      </c>
      <c r="E103" s="8">
        <v>9</v>
      </c>
      <c r="F103" s="9">
        <v>34799</v>
      </c>
      <c r="G103" s="10">
        <f t="shared" si="70"/>
        <v>329</v>
      </c>
      <c r="H103" s="11">
        <f t="shared" si="71"/>
        <v>9.5445314766463597E-3</v>
      </c>
      <c r="J103" s="170">
        <f t="shared" si="82"/>
        <v>36482</v>
      </c>
      <c r="K103" s="16">
        <f t="shared" si="83"/>
        <v>539</v>
      </c>
      <c r="L103" s="17">
        <f t="shared" si="72"/>
        <v>1.4995965834793979E-2</v>
      </c>
      <c r="M103" s="5">
        <f t="shared" si="73"/>
        <v>1683</v>
      </c>
      <c r="N103" s="6">
        <f t="shared" si="69"/>
        <v>4.8363458720078162E-2</v>
      </c>
      <c r="P103" s="172">
        <f t="shared" si="74"/>
        <v>36847</v>
      </c>
      <c r="Q103" s="33">
        <f t="shared" si="84"/>
        <v>545</v>
      </c>
      <c r="R103" s="34">
        <f t="shared" si="75"/>
        <v>1.5012946945071897E-2</v>
      </c>
      <c r="S103" s="5">
        <f t="shared" si="76"/>
        <v>365</v>
      </c>
      <c r="T103" s="64">
        <f t="shared" si="77"/>
        <v>9.9058267972969311E-3</v>
      </c>
      <c r="V103" s="174">
        <f t="shared" si="78"/>
        <v>37031</v>
      </c>
      <c r="W103" s="40">
        <f t="shared" si="85"/>
        <v>547</v>
      </c>
      <c r="X103" s="41">
        <f t="shared" si="79"/>
        <v>1.4992873588422322E-2</v>
      </c>
      <c r="Y103" s="5">
        <f t="shared" si="80"/>
        <v>184</v>
      </c>
      <c r="Z103" s="6">
        <f t="shared" si="81"/>
        <v>4.9688099160163108E-3</v>
      </c>
      <c r="AB103" s="167">
        <f t="shared" si="86"/>
        <v>9.2617726897202879E-2</v>
      </c>
    </row>
    <row r="104" spans="1:28" s="7" customFormat="1" x14ac:dyDescent="0.25">
      <c r="A104" s="7" t="str">
        <f t="shared" si="63"/>
        <v>U5 Grade 04 Step 10</v>
      </c>
      <c r="B104" s="7" t="s">
        <v>12</v>
      </c>
      <c r="D104" s="7" t="s">
        <v>6</v>
      </c>
      <c r="E104" s="8">
        <v>10</v>
      </c>
      <c r="F104" s="9">
        <v>35137</v>
      </c>
      <c r="G104" s="10">
        <f t="shared" si="70"/>
        <v>338</v>
      </c>
      <c r="H104" s="11">
        <f t="shared" si="71"/>
        <v>9.7129227851375042E-3</v>
      </c>
      <c r="J104" s="170">
        <f t="shared" si="82"/>
        <v>37029</v>
      </c>
      <c r="K104" s="16">
        <f t="shared" si="83"/>
        <v>547</v>
      </c>
      <c r="L104" s="17">
        <f t="shared" si="72"/>
        <v>1.4993695521078888E-2</v>
      </c>
      <c r="M104" s="5">
        <f t="shared" si="73"/>
        <v>1892</v>
      </c>
      <c r="N104" s="6">
        <f t="shared" si="69"/>
        <v>5.3846372769445316E-2</v>
      </c>
      <c r="P104" s="172">
        <f t="shared" si="74"/>
        <v>37399</v>
      </c>
      <c r="Q104" s="33">
        <f t="shared" si="84"/>
        <v>552</v>
      </c>
      <c r="R104" s="34">
        <f t="shared" si="75"/>
        <v>1.4980866827692892E-2</v>
      </c>
      <c r="S104" s="5">
        <f t="shared" si="76"/>
        <v>370</v>
      </c>
      <c r="T104" s="64">
        <f t="shared" si="77"/>
        <v>9.893312655418594E-3</v>
      </c>
      <c r="V104" s="174">
        <f t="shared" si="78"/>
        <v>37586</v>
      </c>
      <c r="W104" s="40">
        <f t="shared" si="85"/>
        <v>555</v>
      </c>
      <c r="X104" s="41">
        <f t="shared" si="79"/>
        <v>1.4987442953201372E-2</v>
      </c>
      <c r="Y104" s="5">
        <f t="shared" si="80"/>
        <v>187</v>
      </c>
      <c r="Z104" s="6">
        <f t="shared" si="81"/>
        <v>4.9752567445325389E-3</v>
      </c>
      <c r="AB104" s="167">
        <f t="shared" si="86"/>
        <v>9.2616279069767438E-2</v>
      </c>
    </row>
    <row r="105" spans="1:28" s="7" customFormat="1" x14ac:dyDescent="0.25">
      <c r="A105" s="7" t="str">
        <f t="shared" si="63"/>
        <v>U5 Grade 04 Step 11</v>
      </c>
      <c r="B105" s="7" t="s">
        <v>12</v>
      </c>
      <c r="D105" s="7" t="s">
        <v>6</v>
      </c>
      <c r="E105" s="8">
        <v>11</v>
      </c>
      <c r="F105" s="9">
        <v>35646</v>
      </c>
      <c r="G105" s="10">
        <f t="shared" si="70"/>
        <v>509</v>
      </c>
      <c r="H105" s="11">
        <f t="shared" si="71"/>
        <v>1.4486154196431112E-2</v>
      </c>
      <c r="J105" s="170">
        <f t="shared" si="82"/>
        <v>37584</v>
      </c>
      <c r="K105" s="16">
        <f t="shared" si="83"/>
        <v>555</v>
      </c>
      <c r="L105" s="17">
        <f t="shared" si="72"/>
        <v>1.498825245078182E-2</v>
      </c>
      <c r="M105" s="5">
        <f t="shared" si="73"/>
        <v>1938</v>
      </c>
      <c r="N105" s="6">
        <f t="shared" si="69"/>
        <v>5.4367951523312572E-2</v>
      </c>
      <c r="P105" s="172">
        <f t="shared" si="74"/>
        <v>37960</v>
      </c>
      <c r="Q105" s="33">
        <f t="shared" si="84"/>
        <v>561</v>
      </c>
      <c r="R105" s="34">
        <f t="shared" si="75"/>
        <v>1.5000401080242786E-2</v>
      </c>
      <c r="S105" s="5">
        <f t="shared" si="76"/>
        <v>376</v>
      </c>
      <c r="T105" s="64">
        <f t="shared" si="77"/>
        <v>9.9051633298208649E-3</v>
      </c>
      <c r="V105" s="174">
        <f t="shared" si="78"/>
        <v>38150</v>
      </c>
      <c r="W105" s="40">
        <f t="shared" si="85"/>
        <v>564</v>
      </c>
      <c r="X105" s="41">
        <f t="shared" si="79"/>
        <v>1.5005587186718459E-2</v>
      </c>
      <c r="Y105" s="5">
        <f t="shared" si="80"/>
        <v>190</v>
      </c>
      <c r="Z105" s="6">
        <f t="shared" si="81"/>
        <v>4.9803407601572737E-3</v>
      </c>
      <c r="AB105" s="167">
        <f t="shared" si="86"/>
        <v>9.2622293504410591E-2</v>
      </c>
    </row>
    <row r="106" spans="1:28" s="7" customFormat="1" x14ac:dyDescent="0.25">
      <c r="A106" s="7" t="str">
        <f t="shared" si="63"/>
        <v>U5 Grade 04 Step 12</v>
      </c>
      <c r="B106" s="7" t="s">
        <v>12</v>
      </c>
      <c r="D106" s="7" t="s">
        <v>6</v>
      </c>
      <c r="E106" s="8">
        <v>12</v>
      </c>
      <c r="F106" s="9">
        <v>36222</v>
      </c>
      <c r="G106" s="10">
        <f t="shared" si="70"/>
        <v>576</v>
      </c>
      <c r="H106" s="11">
        <f t="shared" si="71"/>
        <v>1.6158895808786398E-2</v>
      </c>
      <c r="J106" s="170">
        <f t="shared" si="82"/>
        <v>38148</v>
      </c>
      <c r="K106" s="16">
        <f t="shared" si="83"/>
        <v>564</v>
      </c>
      <c r="L106" s="17">
        <f t="shared" si="72"/>
        <v>1.5006385696040868E-2</v>
      </c>
      <c r="M106" s="5">
        <f t="shared" si="73"/>
        <v>1926</v>
      </c>
      <c r="N106" s="6">
        <f t="shared" si="69"/>
        <v>5.3172105350339574E-2</v>
      </c>
      <c r="P106" s="172">
        <f t="shared" si="74"/>
        <v>38529</v>
      </c>
      <c r="Q106" s="33">
        <f t="shared" si="84"/>
        <v>569</v>
      </c>
      <c r="R106" s="34">
        <f t="shared" si="75"/>
        <v>1.4989462592202319E-2</v>
      </c>
      <c r="S106" s="5">
        <f t="shared" si="76"/>
        <v>381</v>
      </c>
      <c r="T106" s="64">
        <f t="shared" si="77"/>
        <v>9.8886552986062453E-3</v>
      </c>
      <c r="V106" s="174">
        <f t="shared" si="78"/>
        <v>38722</v>
      </c>
      <c r="W106" s="40">
        <f t="shared" si="85"/>
        <v>572</v>
      </c>
      <c r="X106" s="41">
        <f t="shared" si="79"/>
        <v>1.4993446920052425E-2</v>
      </c>
      <c r="Y106" s="5">
        <f t="shared" si="80"/>
        <v>193</v>
      </c>
      <c r="Z106" s="6">
        <f t="shared" si="81"/>
        <v>4.9842466814730641E-3</v>
      </c>
      <c r="AB106" s="167">
        <f t="shared" si="86"/>
        <v>9.263805412116595E-2</v>
      </c>
    </row>
    <row r="107" spans="1:28" s="7" customFormat="1" x14ac:dyDescent="0.25">
      <c r="A107" s="7" t="str">
        <f t="shared" si="63"/>
        <v>U5 Grade 04 Step 13</v>
      </c>
      <c r="B107" s="7" t="s">
        <v>12</v>
      </c>
      <c r="D107" s="7" t="s">
        <v>6</v>
      </c>
      <c r="E107" s="8">
        <v>13</v>
      </c>
      <c r="F107" s="9">
        <v>36796</v>
      </c>
      <c r="G107" s="10">
        <f t="shared" si="70"/>
        <v>574</v>
      </c>
      <c r="H107" s="11">
        <f t="shared" si="71"/>
        <v>1.5846722986030588E-2</v>
      </c>
      <c r="J107" s="170">
        <f t="shared" si="82"/>
        <v>38720</v>
      </c>
      <c r="K107" s="16">
        <f t="shared" si="83"/>
        <v>572</v>
      </c>
      <c r="L107" s="17">
        <f t="shared" si="72"/>
        <v>1.4994232987312572E-2</v>
      </c>
      <c r="M107" s="5">
        <f t="shared" si="73"/>
        <v>1924</v>
      </c>
      <c r="N107" s="6">
        <f t="shared" si="69"/>
        <v>5.2288292205674533E-2</v>
      </c>
      <c r="P107" s="172">
        <f t="shared" si="74"/>
        <v>39107</v>
      </c>
      <c r="Q107" s="33">
        <f t="shared" si="84"/>
        <v>578</v>
      </c>
      <c r="R107" s="34">
        <f t="shared" si="75"/>
        <v>1.5001687040930209E-2</v>
      </c>
      <c r="S107" s="5">
        <f t="shared" si="76"/>
        <v>387</v>
      </c>
      <c r="T107" s="64">
        <f t="shared" si="77"/>
        <v>9.8959265604623217E-3</v>
      </c>
      <c r="V107" s="174">
        <f t="shared" si="78"/>
        <v>39303</v>
      </c>
      <c r="W107" s="40">
        <f t="shared" si="85"/>
        <v>581</v>
      </c>
      <c r="X107" s="41">
        <f t="shared" si="79"/>
        <v>1.5004390269097671E-2</v>
      </c>
      <c r="Y107" s="5">
        <f t="shared" si="80"/>
        <v>196</v>
      </c>
      <c r="Z107" s="6">
        <f t="shared" si="81"/>
        <v>4.9868966745541055E-3</v>
      </c>
      <c r="AB107" s="167">
        <f t="shared" si="86"/>
        <v>9.2630174307080704E-2</v>
      </c>
    </row>
    <row r="108" spans="1:28" s="7" customFormat="1" x14ac:dyDescent="0.25">
      <c r="A108" s="7" t="str">
        <f t="shared" si="63"/>
        <v>U5 Grade 04 Step 14</v>
      </c>
      <c r="B108" s="7" t="s">
        <v>12</v>
      </c>
      <c r="D108" s="7" t="s">
        <v>6</v>
      </c>
      <c r="E108" s="8">
        <v>14</v>
      </c>
      <c r="F108" s="9">
        <v>37370</v>
      </c>
      <c r="G108" s="10">
        <f t="shared" si="70"/>
        <v>574</v>
      </c>
      <c r="H108" s="11">
        <f t="shared" si="71"/>
        <v>1.5599521687139907E-2</v>
      </c>
      <c r="J108" s="170">
        <f t="shared" si="82"/>
        <v>39301</v>
      </c>
      <c r="K108" s="16">
        <f t="shared" si="83"/>
        <v>581</v>
      </c>
      <c r="L108" s="17">
        <f t="shared" si="72"/>
        <v>1.5005165289256198E-2</v>
      </c>
      <c r="M108" s="5">
        <f t="shared" si="73"/>
        <v>1931</v>
      </c>
      <c r="N108" s="6">
        <f t="shared" si="69"/>
        <v>5.167246454375167E-2</v>
      </c>
      <c r="P108" s="172">
        <f t="shared" si="74"/>
        <v>39694</v>
      </c>
      <c r="Q108" s="33">
        <f t="shared" si="84"/>
        <v>587</v>
      </c>
      <c r="R108" s="34">
        <f t="shared" si="75"/>
        <v>1.5010100493517784E-2</v>
      </c>
      <c r="S108" s="5">
        <f t="shared" si="76"/>
        <v>393</v>
      </c>
      <c r="T108" s="64">
        <f t="shared" si="77"/>
        <v>9.9007406660956317E-3</v>
      </c>
      <c r="V108" s="174">
        <f t="shared" si="78"/>
        <v>39892</v>
      </c>
      <c r="W108" s="40">
        <f t="shared" si="85"/>
        <v>589</v>
      </c>
      <c r="X108" s="41">
        <f t="shared" si="79"/>
        <v>1.4986133374042693E-2</v>
      </c>
      <c r="Y108" s="5">
        <f t="shared" si="80"/>
        <v>198</v>
      </c>
      <c r="Z108" s="6">
        <f t="shared" si="81"/>
        <v>4.9634011831946254E-3</v>
      </c>
      <c r="AB108" s="167">
        <f t="shared" si="86"/>
        <v>9.2572304995617874E-2</v>
      </c>
    </row>
    <row r="109" spans="1:28" s="7" customFormat="1" x14ac:dyDescent="0.25">
      <c r="A109" s="7" t="str">
        <f t="shared" si="63"/>
        <v>U5 Grade 04 Step 15</v>
      </c>
      <c r="B109" s="7" t="s">
        <v>12</v>
      </c>
      <c r="D109" s="7" t="s">
        <v>6</v>
      </c>
      <c r="E109" s="8">
        <v>15</v>
      </c>
      <c r="F109" s="9">
        <v>37945</v>
      </c>
      <c r="G109" s="10">
        <f t="shared" si="70"/>
        <v>575</v>
      </c>
      <c r="H109" s="11">
        <f t="shared" si="71"/>
        <v>1.5386673802515387E-2</v>
      </c>
      <c r="J109" s="170">
        <f t="shared" si="82"/>
        <v>39891</v>
      </c>
      <c r="K109" s="16">
        <f t="shared" si="83"/>
        <v>590</v>
      </c>
      <c r="L109" s="17">
        <f t="shared" si="72"/>
        <v>1.5012340652909595E-2</v>
      </c>
      <c r="M109" s="5">
        <f t="shared" si="73"/>
        <v>1946</v>
      </c>
      <c r="N109" s="6">
        <f t="shared" si="69"/>
        <v>5.1284754249571747E-2</v>
      </c>
      <c r="P109" s="172">
        <f t="shared" si="74"/>
        <v>40290</v>
      </c>
      <c r="Q109" s="33">
        <f t="shared" si="84"/>
        <v>596</v>
      </c>
      <c r="R109" s="34">
        <f t="shared" si="75"/>
        <v>1.5014863707361313E-2</v>
      </c>
      <c r="S109" s="5">
        <f t="shared" si="76"/>
        <v>399</v>
      </c>
      <c r="T109" s="64">
        <f t="shared" si="77"/>
        <v>9.9032017870439321E-3</v>
      </c>
      <c r="V109" s="174">
        <f t="shared" si="78"/>
        <v>40491</v>
      </c>
      <c r="W109" s="40">
        <f t="shared" si="85"/>
        <v>599</v>
      </c>
      <c r="X109" s="41">
        <f t="shared" si="79"/>
        <v>1.5015541963300913E-2</v>
      </c>
      <c r="Y109" s="5">
        <f t="shared" si="80"/>
        <v>201</v>
      </c>
      <c r="Z109" s="6">
        <f t="shared" si="81"/>
        <v>4.9640660887604656E-3</v>
      </c>
      <c r="AB109" s="167">
        <f t="shared" si="86"/>
        <v>9.2609082813891366E-2</v>
      </c>
    </row>
    <row r="110" spans="1:28" s="7" customFormat="1" x14ac:dyDescent="0.25">
      <c r="A110" s="7" t="str">
        <f t="shared" si="63"/>
        <v>U5 Grade 04 Step 16</v>
      </c>
      <c r="B110" s="7" t="s">
        <v>12</v>
      </c>
      <c r="D110" s="7" t="s">
        <v>6</v>
      </c>
      <c r="E110" s="8">
        <v>16</v>
      </c>
      <c r="F110" s="9">
        <v>38512</v>
      </c>
      <c r="G110" s="10">
        <f t="shared" si="70"/>
        <v>567</v>
      </c>
      <c r="H110" s="11">
        <f t="shared" si="71"/>
        <v>1.4942680195019107E-2</v>
      </c>
      <c r="J110" s="170">
        <f t="shared" si="82"/>
        <v>40489</v>
      </c>
      <c r="K110" s="16">
        <f t="shared" si="83"/>
        <v>598</v>
      </c>
      <c r="L110" s="17">
        <f t="shared" si="72"/>
        <v>1.4990850066431024E-2</v>
      </c>
      <c r="M110" s="5">
        <f t="shared" si="73"/>
        <v>1977</v>
      </c>
      <c r="N110" s="6">
        <f t="shared" si="69"/>
        <v>5.1334648940589943E-2</v>
      </c>
      <c r="P110" s="172">
        <f t="shared" si="74"/>
        <v>40894</v>
      </c>
      <c r="Q110" s="33">
        <f t="shared" si="84"/>
        <v>604</v>
      </c>
      <c r="R110" s="34">
        <f t="shared" si="75"/>
        <v>1.4991312980888558E-2</v>
      </c>
      <c r="S110" s="5">
        <f t="shared" si="76"/>
        <v>405</v>
      </c>
      <c r="T110" s="64">
        <f t="shared" si="77"/>
        <v>9.9036533476793663E-3</v>
      </c>
      <c r="V110" s="174">
        <f t="shared" si="78"/>
        <v>41098</v>
      </c>
      <c r="W110" s="40">
        <f t="shared" si="85"/>
        <v>607</v>
      </c>
      <c r="X110" s="41">
        <f t="shared" si="79"/>
        <v>1.4990985651132351E-2</v>
      </c>
      <c r="Y110" s="5">
        <f t="shared" si="80"/>
        <v>204</v>
      </c>
      <c r="Z110" s="6">
        <f t="shared" si="81"/>
        <v>4.9637451944133538E-3</v>
      </c>
      <c r="AB110" s="167">
        <f t="shared" si="86"/>
        <v>9.2566992769034448E-2</v>
      </c>
    </row>
    <row r="111" spans="1:28" s="7" customFormat="1" x14ac:dyDescent="0.25">
      <c r="A111" s="7" t="str">
        <f t="shared" si="63"/>
        <v>U5 Grade 04 Step 17</v>
      </c>
      <c r="B111" s="7" t="s">
        <v>12</v>
      </c>
      <c r="D111" s="7" t="s">
        <v>6</v>
      </c>
      <c r="E111" s="8">
        <v>17</v>
      </c>
      <c r="F111" s="9">
        <v>39084</v>
      </c>
      <c r="G111" s="10">
        <f t="shared" si="70"/>
        <v>572</v>
      </c>
      <c r="H111" s="11">
        <f t="shared" si="71"/>
        <v>1.4852513502285001E-2</v>
      </c>
      <c r="J111" s="170">
        <f t="shared" si="82"/>
        <v>41096</v>
      </c>
      <c r="K111" s="16">
        <f t="shared" si="83"/>
        <v>607</v>
      </c>
      <c r="L111" s="17">
        <f t="shared" si="72"/>
        <v>1.4991726147842624E-2</v>
      </c>
      <c r="M111" s="5">
        <f t="shared" si="73"/>
        <v>2012</v>
      </c>
      <c r="N111" s="6">
        <f t="shared" si="69"/>
        <v>5.147886603213591E-2</v>
      </c>
      <c r="P111" s="172">
        <f t="shared" si="74"/>
        <v>41507</v>
      </c>
      <c r="Q111" s="33">
        <f t="shared" si="84"/>
        <v>613</v>
      </c>
      <c r="R111" s="34">
        <f t="shared" si="75"/>
        <v>1.4989974079327041E-2</v>
      </c>
      <c r="S111" s="5">
        <f t="shared" si="76"/>
        <v>411</v>
      </c>
      <c r="T111" s="64">
        <f t="shared" si="77"/>
        <v>9.9019442503674084E-3</v>
      </c>
      <c r="V111" s="174">
        <f t="shared" si="78"/>
        <v>41715</v>
      </c>
      <c r="W111" s="40">
        <f t="shared" si="85"/>
        <v>617</v>
      </c>
      <c r="X111" s="41">
        <f t="shared" si="79"/>
        <v>1.5012896004671761E-2</v>
      </c>
      <c r="Y111" s="5">
        <f t="shared" si="80"/>
        <v>208</v>
      </c>
      <c r="Z111" s="6">
        <f t="shared" si="81"/>
        <v>4.986215989452235E-3</v>
      </c>
      <c r="AB111" s="167">
        <f t="shared" si="86"/>
        <v>9.2587742273441589E-2</v>
      </c>
    </row>
    <row r="112" spans="1:28" s="7" customFormat="1" x14ac:dyDescent="0.25">
      <c r="A112" s="7" t="str">
        <f t="shared" si="63"/>
        <v>U5 Grade 04 Step 18</v>
      </c>
      <c r="B112" s="7" t="s">
        <v>12</v>
      </c>
      <c r="D112" s="7" t="s">
        <v>6</v>
      </c>
      <c r="E112" s="8">
        <v>18</v>
      </c>
      <c r="F112" s="9">
        <v>39870</v>
      </c>
      <c r="G112" s="10">
        <f t="shared" si="70"/>
        <v>786</v>
      </c>
      <c r="H112" s="11">
        <f t="shared" si="71"/>
        <v>2.0110531163647527E-2</v>
      </c>
      <c r="J112" s="170">
        <f t="shared" si="82"/>
        <v>41712</v>
      </c>
      <c r="K112" s="16">
        <f t="shared" si="83"/>
        <v>616</v>
      </c>
      <c r="L112" s="17">
        <f t="shared" si="72"/>
        <v>1.4989293361884369E-2</v>
      </c>
      <c r="M112" s="5">
        <f t="shared" si="73"/>
        <v>1842</v>
      </c>
      <c r="N112" s="6">
        <f t="shared" si="69"/>
        <v>4.6200150489089542E-2</v>
      </c>
      <c r="P112" s="172">
        <f t="shared" si="74"/>
        <v>42129</v>
      </c>
      <c r="Q112" s="33">
        <f t="shared" si="84"/>
        <v>622</v>
      </c>
      <c r="R112" s="34">
        <f t="shared" si="75"/>
        <v>1.4985424145324885E-2</v>
      </c>
      <c r="S112" s="5">
        <f t="shared" si="76"/>
        <v>417</v>
      </c>
      <c r="T112" s="64">
        <f t="shared" si="77"/>
        <v>9.8981699067150902E-3</v>
      </c>
      <c r="V112" s="174">
        <f t="shared" si="78"/>
        <v>42340</v>
      </c>
      <c r="W112" s="40">
        <f t="shared" si="85"/>
        <v>625</v>
      </c>
      <c r="X112" s="41">
        <f t="shared" si="79"/>
        <v>1.4982620160613688E-2</v>
      </c>
      <c r="Y112" s="5">
        <f t="shared" si="80"/>
        <v>211</v>
      </c>
      <c r="Z112" s="6">
        <f t="shared" si="81"/>
        <v>4.9834671705243265E-3</v>
      </c>
      <c r="AB112" s="167">
        <f t="shared" si="86"/>
        <v>9.256057595540991E-2</v>
      </c>
    </row>
    <row r="113" spans="1:28" s="7" customFormat="1" x14ac:dyDescent="0.25">
      <c r="A113" s="7" t="str">
        <f t="shared" si="63"/>
        <v>U5 Grade 04 Step 19</v>
      </c>
      <c r="B113" s="7" t="s">
        <v>12</v>
      </c>
      <c r="D113" s="7" t="s">
        <v>6</v>
      </c>
      <c r="E113" s="8">
        <v>19</v>
      </c>
      <c r="F113" s="9">
        <v>40655</v>
      </c>
      <c r="G113" s="10">
        <f t="shared" si="70"/>
        <v>785</v>
      </c>
      <c r="H113" s="11">
        <f t="shared" si="71"/>
        <v>1.9688989214948584E-2</v>
      </c>
      <c r="J113" s="170">
        <f t="shared" si="82"/>
        <v>42338</v>
      </c>
      <c r="K113" s="16">
        <f t="shared" si="83"/>
        <v>626</v>
      </c>
      <c r="L113" s="17">
        <f t="shared" si="72"/>
        <v>1.5007671653241274E-2</v>
      </c>
      <c r="M113" s="5">
        <f t="shared" si="73"/>
        <v>1683</v>
      </c>
      <c r="N113" s="6">
        <f t="shared" si="69"/>
        <v>4.1397122125199852E-2</v>
      </c>
      <c r="P113" s="172">
        <f t="shared" si="74"/>
        <v>42761</v>
      </c>
      <c r="Q113" s="33">
        <f t="shared" si="84"/>
        <v>632</v>
      </c>
      <c r="R113" s="34">
        <f t="shared" si="75"/>
        <v>1.5001542880201287E-2</v>
      </c>
      <c r="S113" s="5">
        <f t="shared" si="76"/>
        <v>423</v>
      </c>
      <c r="T113" s="64">
        <f t="shared" si="77"/>
        <v>9.8921914828932912E-3</v>
      </c>
      <c r="V113" s="174">
        <f t="shared" si="78"/>
        <v>42975</v>
      </c>
      <c r="W113" s="40">
        <f t="shared" si="85"/>
        <v>635</v>
      </c>
      <c r="X113" s="41">
        <f t="shared" si="79"/>
        <v>1.4997638167217761E-2</v>
      </c>
      <c r="Y113" s="5">
        <f t="shared" si="80"/>
        <v>214</v>
      </c>
      <c r="Z113" s="6">
        <f t="shared" si="81"/>
        <v>4.9796393251890633E-3</v>
      </c>
      <c r="AB113" s="167">
        <f t="shared" si="86"/>
        <v>9.2538451760518628E-2</v>
      </c>
    </row>
    <row r="114" spans="1:28" s="7" customFormat="1" x14ac:dyDescent="0.25">
      <c r="A114" s="7" t="str">
        <f t="shared" si="63"/>
        <v>U5 Grade 04 Step 20</v>
      </c>
      <c r="B114" s="7" t="s">
        <v>12</v>
      </c>
      <c r="D114" s="7" t="s">
        <v>6</v>
      </c>
      <c r="E114" s="8">
        <v>20</v>
      </c>
      <c r="F114" s="9">
        <v>41443</v>
      </c>
      <c r="G114" s="10">
        <f t="shared" si="70"/>
        <v>788</v>
      </c>
      <c r="H114" s="11">
        <f t="shared" si="71"/>
        <v>1.9382609765096544E-2</v>
      </c>
      <c r="J114" s="170">
        <f t="shared" si="82"/>
        <v>42973</v>
      </c>
      <c r="K114" s="16">
        <f t="shared" si="83"/>
        <v>635</v>
      </c>
      <c r="L114" s="17">
        <f t="shared" si="72"/>
        <v>1.4998346638953186E-2</v>
      </c>
      <c r="M114" s="5">
        <f t="shared" si="73"/>
        <v>1530</v>
      </c>
      <c r="N114" s="6">
        <f t="shared" si="69"/>
        <v>3.6918176772917019E-2</v>
      </c>
      <c r="P114" s="172">
        <f t="shared" si="74"/>
        <v>43403</v>
      </c>
      <c r="Q114" s="33">
        <f t="shared" si="84"/>
        <v>642</v>
      </c>
      <c r="R114" s="34">
        <f t="shared" si="75"/>
        <v>1.5013680690348682E-2</v>
      </c>
      <c r="S114" s="5">
        <f t="shared" si="76"/>
        <v>430</v>
      </c>
      <c r="T114" s="64">
        <f t="shared" si="77"/>
        <v>9.9071492753957102E-3</v>
      </c>
      <c r="V114" s="174">
        <f t="shared" si="78"/>
        <v>43620</v>
      </c>
      <c r="W114" s="40">
        <f t="shared" si="85"/>
        <v>645</v>
      </c>
      <c r="X114" s="41">
        <f t="shared" si="79"/>
        <v>1.5008726003490401E-2</v>
      </c>
      <c r="Y114" s="5">
        <f t="shared" si="80"/>
        <v>217</v>
      </c>
      <c r="Z114" s="6">
        <f t="shared" si="81"/>
        <v>4.9747822099954148E-3</v>
      </c>
      <c r="AB114" s="167">
        <f t="shared" si="86"/>
        <v>9.2575894198978062E-2</v>
      </c>
    </row>
    <row r="115" spans="1:28" s="7" customFormat="1" x14ac:dyDescent="0.25">
      <c r="A115" s="7" t="str">
        <f t="shared" si="63"/>
        <v>U5 Grade 04 Step 21</v>
      </c>
      <c r="B115" s="7" t="s">
        <v>12</v>
      </c>
      <c r="D115" s="7" t="s">
        <v>6</v>
      </c>
      <c r="E115" s="8">
        <v>21</v>
      </c>
      <c r="F115" s="9">
        <v>42228</v>
      </c>
      <c r="G115" s="10">
        <f t="shared" si="70"/>
        <v>785</v>
      </c>
      <c r="H115" s="11">
        <f t="shared" si="71"/>
        <v>1.8941678932509712E-2</v>
      </c>
      <c r="J115" s="170">
        <f t="shared" si="82"/>
        <v>43618</v>
      </c>
      <c r="K115" s="16">
        <f t="shared" si="83"/>
        <v>645</v>
      </c>
      <c r="L115" s="17">
        <f t="shared" si="72"/>
        <v>1.5009424522374514E-2</v>
      </c>
      <c r="M115" s="5">
        <f t="shared" si="73"/>
        <v>1390</v>
      </c>
      <c r="N115" s="6">
        <f t="shared" si="69"/>
        <v>3.2916548261816801E-2</v>
      </c>
      <c r="P115" s="172">
        <f t="shared" si="74"/>
        <v>44054</v>
      </c>
      <c r="Q115" s="33">
        <f t="shared" si="84"/>
        <v>651</v>
      </c>
      <c r="R115" s="34">
        <f t="shared" si="75"/>
        <v>1.4998963205308389E-2</v>
      </c>
      <c r="S115" s="5">
        <f t="shared" si="76"/>
        <v>436</v>
      </c>
      <c r="T115" s="64">
        <f t="shared" si="77"/>
        <v>9.8969446588278026E-3</v>
      </c>
      <c r="V115" s="174">
        <f t="shared" si="78"/>
        <v>44274</v>
      </c>
      <c r="W115" s="40">
        <f t="shared" si="85"/>
        <v>654</v>
      </c>
      <c r="X115" s="41">
        <f t="shared" si="79"/>
        <v>1.4993122420907841E-2</v>
      </c>
      <c r="Y115" s="5">
        <f t="shared" si="80"/>
        <v>220</v>
      </c>
      <c r="Z115" s="6">
        <f t="shared" si="81"/>
        <v>4.9690563310294984E-3</v>
      </c>
      <c r="AB115" s="167">
        <f t="shared" si="86"/>
        <v>9.2564716333933816E-2</v>
      </c>
    </row>
    <row r="116" spans="1:28" s="7" customFormat="1" x14ac:dyDescent="0.25">
      <c r="A116" s="7" t="str">
        <f t="shared" si="63"/>
        <v>U5 Grade 04 Step 22</v>
      </c>
      <c r="B116" s="7" t="s">
        <v>12</v>
      </c>
      <c r="D116" s="7" t="s">
        <v>6</v>
      </c>
      <c r="E116" s="8">
        <v>22</v>
      </c>
      <c r="F116" s="9">
        <v>43723</v>
      </c>
      <c r="G116" s="10">
        <f t="shared" si="70"/>
        <v>1495</v>
      </c>
      <c r="H116" s="11">
        <f t="shared" si="71"/>
        <v>3.5403050108932459E-2</v>
      </c>
      <c r="J116" s="170">
        <f t="shared" si="82"/>
        <v>44272</v>
      </c>
      <c r="K116" s="16">
        <f t="shared" si="83"/>
        <v>654</v>
      </c>
      <c r="L116" s="17">
        <f t="shared" si="72"/>
        <v>1.4993809894997477E-2</v>
      </c>
      <c r="M116" s="5">
        <f t="shared" si="73"/>
        <v>549</v>
      </c>
      <c r="N116" s="6">
        <f t="shared" si="69"/>
        <v>1.2556320472062758E-2</v>
      </c>
      <c r="P116" s="172">
        <f t="shared" si="74"/>
        <v>44715</v>
      </c>
      <c r="Q116" s="35">
        <f t="shared" si="84"/>
        <v>661</v>
      </c>
      <c r="R116" s="36">
        <f t="shared" si="75"/>
        <v>1.5004312888727471E-2</v>
      </c>
      <c r="S116" s="5">
        <f t="shared" si="76"/>
        <v>443</v>
      </c>
      <c r="T116" s="64">
        <f t="shared" si="77"/>
        <v>9.9071899809907195E-3</v>
      </c>
      <c r="V116" s="174">
        <f t="shared" si="78"/>
        <v>44939</v>
      </c>
      <c r="W116" s="42">
        <f t="shared" si="85"/>
        <v>665</v>
      </c>
      <c r="X116" s="43">
        <f t="shared" si="79"/>
        <v>1.5020102091520982E-2</v>
      </c>
      <c r="Y116" s="5">
        <f t="shared" si="80"/>
        <v>224</v>
      </c>
      <c r="Z116" s="6">
        <f t="shared" si="81"/>
        <v>4.9845345913349208E-3</v>
      </c>
      <c r="AB116" s="167">
        <f t="shared" si="86"/>
        <v>9.2582237241982931E-2</v>
      </c>
    </row>
    <row r="117" spans="1:28" s="7" customFormat="1" x14ac:dyDescent="0.25">
      <c r="A117" s="55" t="s">
        <v>21</v>
      </c>
      <c r="B117" s="56"/>
      <c r="C117" s="56"/>
      <c r="D117" s="56" t="s">
        <v>6</v>
      </c>
      <c r="E117" s="57">
        <v>23</v>
      </c>
      <c r="F117" s="70"/>
      <c r="G117" s="71"/>
      <c r="H117" s="72"/>
      <c r="I117" s="56"/>
      <c r="J117" s="171">
        <f t="shared" si="82"/>
        <v>44936</v>
      </c>
      <c r="K117" s="59">
        <f t="shared" si="83"/>
        <v>664</v>
      </c>
      <c r="L117" s="60">
        <f t="shared" ref="L117:L119" si="87">+(J117-J116)/J116</f>
        <v>1.4998192988796531E-2</v>
      </c>
      <c r="M117" s="73"/>
      <c r="N117" s="74"/>
      <c r="O117" s="56"/>
      <c r="P117" s="173">
        <f t="shared" si="74"/>
        <v>45385</v>
      </c>
      <c r="Q117" s="62">
        <f t="shared" si="84"/>
        <v>670</v>
      </c>
      <c r="R117" s="63">
        <f t="shared" ref="R117:R120" si="88">+(P117-P116)/P116</f>
        <v>1.4983786201498379E-2</v>
      </c>
      <c r="S117" s="73">
        <f t="shared" si="76"/>
        <v>449</v>
      </c>
      <c r="T117" s="75">
        <f t="shared" si="77"/>
        <v>9.8931364988432309E-3</v>
      </c>
      <c r="U117" s="56"/>
      <c r="V117" s="175">
        <f t="shared" si="78"/>
        <v>45612</v>
      </c>
      <c r="W117" s="76">
        <f t="shared" si="85"/>
        <v>673</v>
      </c>
      <c r="X117" s="77">
        <f t="shared" ref="X117:X121" si="89">+(V117-V116)/V116</f>
        <v>1.4975856160573222E-2</v>
      </c>
      <c r="Y117" s="73">
        <f t="shared" si="80"/>
        <v>227</v>
      </c>
      <c r="Z117" s="74">
        <f t="shared" si="81"/>
        <v>4.9767605016223801E-3</v>
      </c>
      <c r="AB117" s="167">
        <f t="shared" si="86"/>
        <v>9.2555331991951706E-2</v>
      </c>
    </row>
    <row r="118" spans="1:28" s="7" customFormat="1" x14ac:dyDescent="0.25">
      <c r="A118" s="55" t="s">
        <v>22</v>
      </c>
      <c r="B118" s="56"/>
      <c r="C118" s="56"/>
      <c r="D118" s="56" t="s">
        <v>6</v>
      </c>
      <c r="E118" s="57">
        <v>24</v>
      </c>
      <c r="F118" s="70"/>
      <c r="G118" s="71"/>
      <c r="H118" s="72"/>
      <c r="I118" s="56"/>
      <c r="J118" s="171">
        <f t="shared" si="82"/>
        <v>45610</v>
      </c>
      <c r="K118" s="59">
        <f t="shared" si="83"/>
        <v>674</v>
      </c>
      <c r="L118" s="60">
        <f t="shared" si="87"/>
        <v>1.4999109845113049E-2</v>
      </c>
      <c r="M118" s="73"/>
      <c r="N118" s="74"/>
      <c r="O118" s="56"/>
      <c r="P118" s="173">
        <f t="shared" si="74"/>
        <v>46066</v>
      </c>
      <c r="Q118" s="62">
        <f t="shared" si="84"/>
        <v>681</v>
      </c>
      <c r="R118" s="63">
        <f t="shared" si="88"/>
        <v>1.500495758510521E-2</v>
      </c>
      <c r="S118" s="73">
        <f t="shared" si="76"/>
        <v>456</v>
      </c>
      <c r="T118" s="75">
        <f t="shared" si="77"/>
        <v>9.8988407936439014E-3</v>
      </c>
      <c r="U118" s="56"/>
      <c r="V118" s="175">
        <f t="shared" si="78"/>
        <v>46296</v>
      </c>
      <c r="W118" s="76">
        <f t="shared" si="85"/>
        <v>684</v>
      </c>
      <c r="X118" s="77">
        <f t="shared" si="89"/>
        <v>1.499605367008682E-2</v>
      </c>
      <c r="Y118" s="73">
        <f t="shared" si="80"/>
        <v>230</v>
      </c>
      <c r="Z118" s="74">
        <f t="shared" si="81"/>
        <v>4.9680317954034908E-3</v>
      </c>
      <c r="AB118" s="167">
        <f t="shared" si="86"/>
        <v>9.2556756501628354E-2</v>
      </c>
    </row>
    <row r="119" spans="1:28" s="7" customFormat="1" x14ac:dyDescent="0.25">
      <c r="A119" s="55" t="s">
        <v>23</v>
      </c>
      <c r="B119" s="56"/>
      <c r="C119" s="56"/>
      <c r="D119" s="56" t="s">
        <v>6</v>
      </c>
      <c r="E119" s="57">
        <v>25</v>
      </c>
      <c r="F119" s="70"/>
      <c r="G119" s="71"/>
      <c r="H119" s="72"/>
      <c r="I119" s="56"/>
      <c r="J119" s="171">
        <f t="shared" si="82"/>
        <v>46294</v>
      </c>
      <c r="K119" s="59">
        <f t="shared" si="83"/>
        <v>684</v>
      </c>
      <c r="L119" s="60">
        <f t="shared" si="87"/>
        <v>1.4996711247533436E-2</v>
      </c>
      <c r="M119" s="73"/>
      <c r="N119" s="74"/>
      <c r="O119" s="56"/>
      <c r="P119" s="173">
        <f t="shared" si="74"/>
        <v>46757</v>
      </c>
      <c r="Q119" s="62">
        <f t="shared" si="84"/>
        <v>691</v>
      </c>
      <c r="R119" s="63">
        <f t="shared" si="88"/>
        <v>1.5000217079841966E-2</v>
      </c>
      <c r="S119" s="73">
        <f t="shared" si="76"/>
        <v>463</v>
      </c>
      <c r="T119" s="75">
        <f t="shared" si="77"/>
        <v>9.902260624077678E-3</v>
      </c>
      <c r="U119" s="56"/>
      <c r="V119" s="175">
        <f t="shared" si="78"/>
        <v>46991</v>
      </c>
      <c r="W119" s="76">
        <f t="shared" si="85"/>
        <v>695</v>
      </c>
      <c r="X119" s="77">
        <f t="shared" si="89"/>
        <v>1.5012096077414895E-2</v>
      </c>
      <c r="Y119" s="73">
        <f t="shared" si="80"/>
        <v>234</v>
      </c>
      <c r="Z119" s="74">
        <f t="shared" si="81"/>
        <v>4.9796769594177611E-3</v>
      </c>
      <c r="AB119" s="167">
        <f t="shared" si="86"/>
        <v>9.2559869797721461E-2</v>
      </c>
    </row>
    <row r="120" spans="1:28" s="7" customFormat="1" x14ac:dyDescent="0.25">
      <c r="A120" s="55" t="s">
        <v>24</v>
      </c>
      <c r="B120" s="56"/>
      <c r="C120" s="56"/>
      <c r="D120" s="56" t="s">
        <v>6</v>
      </c>
      <c r="E120" s="57">
        <v>26</v>
      </c>
      <c r="F120" s="70"/>
      <c r="G120" s="71"/>
      <c r="H120" s="72"/>
      <c r="I120" s="56"/>
      <c r="J120" s="58"/>
      <c r="K120" s="59"/>
      <c r="L120" s="60"/>
      <c r="M120" s="73"/>
      <c r="N120" s="74"/>
      <c r="O120" s="56"/>
      <c r="P120" s="173">
        <f t="shared" ref="P120" si="90">ROUND(P119*1.015,0)</f>
        <v>47458</v>
      </c>
      <c r="Q120" s="62">
        <f t="shared" si="84"/>
        <v>701</v>
      </c>
      <c r="R120" s="63">
        <f t="shared" si="88"/>
        <v>1.4992407553949141E-2</v>
      </c>
      <c r="S120" s="73"/>
      <c r="T120" s="75"/>
      <c r="U120" s="56"/>
      <c r="V120" s="175">
        <f t="shared" si="78"/>
        <v>47695</v>
      </c>
      <c r="W120" s="76">
        <f t="shared" si="85"/>
        <v>704</v>
      </c>
      <c r="X120" s="77">
        <f t="shared" si="89"/>
        <v>1.4981592219786767E-2</v>
      </c>
      <c r="Y120" s="73">
        <f t="shared" si="80"/>
        <v>237</v>
      </c>
      <c r="Z120" s="74">
        <f t="shared" si="81"/>
        <v>4.9690743264493133E-3</v>
      </c>
      <c r="AB120" s="167">
        <f t="shared" si="86"/>
        <v>9.2543809414729131E-2</v>
      </c>
    </row>
    <row r="121" spans="1:28" s="7" customFormat="1" x14ac:dyDescent="0.25">
      <c r="A121" s="55" t="s">
        <v>25</v>
      </c>
      <c r="B121" s="56"/>
      <c r="C121" s="56"/>
      <c r="D121" s="96" t="s">
        <v>6</v>
      </c>
      <c r="E121" s="57">
        <v>27</v>
      </c>
      <c r="F121" s="9"/>
      <c r="G121" s="10"/>
      <c r="H121" s="11"/>
      <c r="J121" s="58"/>
      <c r="K121" s="59"/>
      <c r="L121" s="60"/>
      <c r="M121" s="73"/>
      <c r="N121" s="74"/>
      <c r="O121" s="56"/>
      <c r="P121" s="61"/>
      <c r="Q121" s="62"/>
      <c r="R121" s="63"/>
      <c r="S121" s="73"/>
      <c r="T121" s="75"/>
      <c r="U121" s="56"/>
      <c r="V121" s="175">
        <f t="shared" ref="V121" si="91">ROUND(V120*1.015,0)</f>
        <v>48410</v>
      </c>
      <c r="W121" s="76">
        <f t="shared" si="85"/>
        <v>715</v>
      </c>
      <c r="X121" s="77">
        <f t="shared" si="89"/>
        <v>1.4991089212705734E-2</v>
      </c>
      <c r="Y121" s="73"/>
      <c r="Z121" s="74"/>
      <c r="AB121" s="167">
        <f t="shared" si="86"/>
        <v>9.2529902956443241E-2</v>
      </c>
    </row>
    <row r="122" spans="1:28" s="7" customFormat="1" x14ac:dyDescent="0.25">
      <c r="A122" s="55"/>
      <c r="B122" s="56"/>
      <c r="C122" s="56"/>
      <c r="D122" s="96"/>
      <c r="E122" s="57"/>
      <c r="F122" s="9"/>
      <c r="G122" s="10"/>
      <c r="H122" s="11"/>
      <c r="J122" s="58"/>
      <c r="K122" s="59"/>
      <c r="L122" s="60"/>
      <c r="M122" s="73"/>
      <c r="N122" s="74"/>
      <c r="O122" s="56"/>
      <c r="P122" s="61"/>
      <c r="Q122" s="62"/>
      <c r="R122" s="63"/>
      <c r="S122" s="73"/>
      <c r="T122" s="75"/>
      <c r="U122" s="56"/>
      <c r="V122" s="175"/>
      <c r="W122" s="76"/>
      <c r="X122" s="77"/>
      <c r="Y122" s="73"/>
      <c r="Z122" s="74"/>
      <c r="AB122" s="167"/>
    </row>
    <row r="123" spans="1:28" s="7" customFormat="1" x14ac:dyDescent="0.25">
      <c r="A123" s="21"/>
      <c r="B123" s="21"/>
      <c r="C123" s="21"/>
      <c r="D123" s="21"/>
      <c r="E123" s="24"/>
      <c r="F123" s="22"/>
      <c r="G123" s="22"/>
      <c r="H123" s="23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68"/>
      <c r="U123" s="21"/>
      <c r="V123" s="21"/>
      <c r="W123" s="21"/>
      <c r="X123" s="21"/>
      <c r="Y123" s="29"/>
      <c r="Z123" s="21"/>
      <c r="AB123" s="167"/>
    </row>
    <row r="124" spans="1:28" s="7" customFormat="1" x14ac:dyDescent="0.25">
      <c r="A124" s="7" t="str">
        <f t="shared" si="63"/>
        <v>U5 Grade 05 Step 1</v>
      </c>
      <c r="B124" s="7" t="s">
        <v>12</v>
      </c>
      <c r="D124" s="7" t="s">
        <v>7</v>
      </c>
      <c r="E124" s="8">
        <v>1</v>
      </c>
      <c r="F124" s="9">
        <v>35437</v>
      </c>
      <c r="J124" s="170">
        <f>+ROUND(F124,0)</f>
        <v>35437</v>
      </c>
      <c r="K124" s="15"/>
      <c r="L124" s="15"/>
      <c r="M124" s="5"/>
      <c r="N124" s="6">
        <f t="shared" ref="N124:N145" si="92">+M124/F124</f>
        <v>0</v>
      </c>
      <c r="P124" s="172">
        <f>ROUND(J124*(1+P$5),0)</f>
        <v>35791</v>
      </c>
      <c r="Q124" s="32"/>
      <c r="R124" s="32"/>
      <c r="S124" s="5">
        <f>+P124-J124</f>
        <v>354</v>
      </c>
      <c r="T124" s="64">
        <f>+S124/P124</f>
        <v>9.8907546589924837E-3</v>
      </c>
      <c r="V124" s="174">
        <f>ROUND(P124*(1+V$5),0)</f>
        <v>35970</v>
      </c>
      <c r="W124" s="39"/>
      <c r="X124" s="39"/>
      <c r="Y124" s="5">
        <f>+V124-P124</f>
        <v>179</v>
      </c>
      <c r="Z124" s="6">
        <f>+Y124/V124</f>
        <v>4.9763691965526826E-3</v>
      </c>
      <c r="AB124" s="167">
        <f t="shared" si="86"/>
        <v>9.4177769665997446E-2</v>
      </c>
    </row>
    <row r="125" spans="1:28" s="7" customFormat="1" x14ac:dyDescent="0.25">
      <c r="A125" s="7" t="str">
        <f t="shared" si="63"/>
        <v>U5 Grade 05 Step 2</v>
      </c>
      <c r="B125" s="7" t="s">
        <v>12</v>
      </c>
      <c r="D125" s="7" t="s">
        <v>7</v>
      </c>
      <c r="E125" s="8">
        <v>2</v>
      </c>
      <c r="F125" s="9">
        <v>35788</v>
      </c>
      <c r="G125" s="10">
        <f t="shared" ref="G125:G145" si="93">+F125-F124</f>
        <v>351</v>
      </c>
      <c r="H125" s="11">
        <f t="shared" ref="H125:H145" si="94">+(F125-F124)/F124</f>
        <v>9.9049016564607614E-3</v>
      </c>
      <c r="J125" s="170">
        <f>ROUND(J124*1.015,0)</f>
        <v>35969</v>
      </c>
      <c r="K125" s="16">
        <f>+J125-J124</f>
        <v>532</v>
      </c>
      <c r="L125" s="17">
        <f t="shared" ref="L125:L145" si="95">+(J125-J124)/J124</f>
        <v>1.5012557496402066E-2</v>
      </c>
      <c r="M125" s="5">
        <f t="shared" ref="M125:M145" si="96">+J125-F125</f>
        <v>181</v>
      </c>
      <c r="N125" s="6">
        <f t="shared" si="92"/>
        <v>5.0575611936962113E-3</v>
      </c>
      <c r="P125" s="172">
        <f t="shared" ref="P125:P148" si="97">ROUND(J125*(1+P$5),0)</f>
        <v>36329</v>
      </c>
      <c r="Q125" s="33">
        <f>+P125-P124</f>
        <v>538</v>
      </c>
      <c r="R125" s="34">
        <f t="shared" ref="R125:R145" si="98">+(P125-P124)/P124</f>
        <v>1.5031711882875583E-2</v>
      </c>
      <c r="S125" s="5">
        <f t="shared" ref="S125:S148" si="99">+P125-J125</f>
        <v>360</v>
      </c>
      <c r="T125" s="64">
        <f t="shared" ref="T125:T148" si="100">+S125/P125</f>
        <v>9.909438740400232E-3</v>
      </c>
      <c r="V125" s="174">
        <f t="shared" ref="V125:V149" si="101">ROUND(P125*(1+V$5),0)</f>
        <v>36511</v>
      </c>
      <c r="W125" s="40">
        <f>+V125-V124</f>
        <v>541</v>
      </c>
      <c r="X125" s="41">
        <f t="shared" ref="X125:X145" si="102">+(V125-V124)/V124</f>
        <v>1.50403113705866E-2</v>
      </c>
      <c r="Y125" s="5">
        <f t="shared" ref="Y125:Y149" si="103">+V125-P125</f>
        <v>182</v>
      </c>
      <c r="Z125" s="6">
        <f t="shared" ref="Z125:Z149" si="104">+Y125/V125</f>
        <v>4.9847991016406011E-3</v>
      </c>
      <c r="AB125" s="167">
        <f t="shared" si="86"/>
        <v>9.4224832918752055E-2</v>
      </c>
    </row>
    <row r="126" spans="1:28" s="7" customFormat="1" x14ac:dyDescent="0.25">
      <c r="A126" s="7" t="str">
        <f t="shared" si="63"/>
        <v>U5 Grade 05 Step 3</v>
      </c>
      <c r="B126" s="7" t="s">
        <v>12</v>
      </c>
      <c r="D126" s="7" t="s">
        <v>7</v>
      </c>
      <c r="E126" s="8">
        <v>3</v>
      </c>
      <c r="F126" s="9">
        <v>36139</v>
      </c>
      <c r="G126" s="10">
        <f t="shared" si="93"/>
        <v>351</v>
      </c>
      <c r="H126" s="11">
        <f t="shared" si="94"/>
        <v>9.8077567899854702E-3</v>
      </c>
      <c r="J126" s="170">
        <f t="shared" ref="J126:J148" si="105">ROUND(J125*1.015,0)</f>
        <v>36509</v>
      </c>
      <c r="K126" s="16">
        <f t="shared" ref="K126:K148" si="106">+J126-J125</f>
        <v>540</v>
      </c>
      <c r="L126" s="17">
        <f t="shared" si="95"/>
        <v>1.5012927798937974E-2</v>
      </c>
      <c r="M126" s="5">
        <f t="shared" si="96"/>
        <v>370</v>
      </c>
      <c r="N126" s="6">
        <f t="shared" si="92"/>
        <v>1.0238246769418081E-2</v>
      </c>
      <c r="P126" s="172">
        <f t="shared" si="97"/>
        <v>36874</v>
      </c>
      <c r="Q126" s="33">
        <f t="shared" ref="Q126:Q149" si="107">+P126-P125</f>
        <v>545</v>
      </c>
      <c r="R126" s="34">
        <f t="shared" si="98"/>
        <v>1.5001789204217016E-2</v>
      </c>
      <c r="S126" s="5">
        <f t="shared" si="99"/>
        <v>365</v>
      </c>
      <c r="T126" s="64">
        <f t="shared" si="100"/>
        <v>9.8985735206378479E-3</v>
      </c>
      <c r="V126" s="174">
        <f t="shared" si="101"/>
        <v>37058</v>
      </c>
      <c r="W126" s="40">
        <f t="shared" ref="W126:W150" si="108">+V126-V125</f>
        <v>547</v>
      </c>
      <c r="X126" s="41">
        <f t="shared" si="102"/>
        <v>1.4981786310974774E-2</v>
      </c>
      <c r="Y126" s="5">
        <f t="shared" si="103"/>
        <v>184</v>
      </c>
      <c r="Z126" s="6">
        <f t="shared" si="104"/>
        <v>4.9651897026283124E-3</v>
      </c>
      <c r="AB126" s="167">
        <f t="shared" si="86"/>
        <v>9.4221513567779844E-2</v>
      </c>
    </row>
    <row r="127" spans="1:28" s="7" customFormat="1" x14ac:dyDescent="0.25">
      <c r="A127" s="7" t="str">
        <f t="shared" si="63"/>
        <v>U5 Grade 05 Step 4</v>
      </c>
      <c r="B127" s="7" t="s">
        <v>12</v>
      </c>
      <c r="D127" s="7" t="s">
        <v>7</v>
      </c>
      <c r="E127" s="8">
        <v>4</v>
      </c>
      <c r="F127" s="9">
        <v>36482</v>
      </c>
      <c r="G127" s="10">
        <f t="shared" si="93"/>
        <v>343</v>
      </c>
      <c r="H127" s="11">
        <f t="shared" si="94"/>
        <v>9.4911314646227065E-3</v>
      </c>
      <c r="J127" s="170">
        <f t="shared" si="105"/>
        <v>37057</v>
      </c>
      <c r="K127" s="16">
        <f t="shared" si="106"/>
        <v>548</v>
      </c>
      <c r="L127" s="17">
        <f t="shared" si="95"/>
        <v>1.500999753485442E-2</v>
      </c>
      <c r="M127" s="5">
        <f t="shared" si="96"/>
        <v>575</v>
      </c>
      <c r="N127" s="6">
        <f t="shared" si="92"/>
        <v>1.5761197302779452E-2</v>
      </c>
      <c r="P127" s="172">
        <f t="shared" si="97"/>
        <v>37428</v>
      </c>
      <c r="Q127" s="33">
        <f t="shared" si="107"/>
        <v>554</v>
      </c>
      <c r="R127" s="34">
        <f t="shared" si="98"/>
        <v>1.5024136247762651E-2</v>
      </c>
      <c r="S127" s="5">
        <f t="shared" si="99"/>
        <v>371</v>
      </c>
      <c r="T127" s="64">
        <f t="shared" si="100"/>
        <v>9.9123650742759424E-3</v>
      </c>
      <c r="V127" s="174">
        <f t="shared" si="101"/>
        <v>37615</v>
      </c>
      <c r="W127" s="40">
        <f t="shared" si="108"/>
        <v>557</v>
      </c>
      <c r="X127" s="41">
        <f t="shared" si="102"/>
        <v>1.5030492741108533E-2</v>
      </c>
      <c r="Y127" s="5">
        <f t="shared" si="103"/>
        <v>187</v>
      </c>
      <c r="Z127" s="6">
        <f t="shared" si="104"/>
        <v>4.9714209756745982E-3</v>
      </c>
      <c r="AB127" s="167">
        <f t="shared" si="86"/>
        <v>9.4254545454545452E-2</v>
      </c>
    </row>
    <row r="128" spans="1:28" s="7" customFormat="1" x14ac:dyDescent="0.25">
      <c r="A128" s="7" t="str">
        <f t="shared" si="63"/>
        <v>U5 Grade 05 Step 5</v>
      </c>
      <c r="B128" s="7" t="s">
        <v>12</v>
      </c>
      <c r="D128" s="7" t="s">
        <v>7</v>
      </c>
      <c r="E128" s="8">
        <v>5</v>
      </c>
      <c r="F128" s="9">
        <v>36654</v>
      </c>
      <c r="G128" s="10">
        <f t="shared" si="93"/>
        <v>172</v>
      </c>
      <c r="H128" s="11">
        <f t="shared" si="94"/>
        <v>4.7146538018748973E-3</v>
      </c>
      <c r="J128" s="170">
        <f t="shared" si="105"/>
        <v>37613</v>
      </c>
      <c r="K128" s="16">
        <f t="shared" si="106"/>
        <v>556</v>
      </c>
      <c r="L128" s="17">
        <f t="shared" si="95"/>
        <v>1.5003912890951777E-2</v>
      </c>
      <c r="M128" s="5">
        <f t="shared" si="96"/>
        <v>959</v>
      </c>
      <c r="N128" s="6">
        <f t="shared" si="92"/>
        <v>2.616358378348884E-2</v>
      </c>
      <c r="P128" s="172">
        <f t="shared" si="97"/>
        <v>37989</v>
      </c>
      <c r="Q128" s="33">
        <f t="shared" si="107"/>
        <v>561</v>
      </c>
      <c r="R128" s="34">
        <f t="shared" si="98"/>
        <v>1.4988778454632895E-2</v>
      </c>
      <c r="S128" s="5">
        <f t="shared" si="99"/>
        <v>376</v>
      </c>
      <c r="T128" s="64">
        <f t="shared" si="100"/>
        <v>9.897601937402932E-3</v>
      </c>
      <c r="V128" s="174">
        <f t="shared" si="101"/>
        <v>38179</v>
      </c>
      <c r="W128" s="40">
        <f t="shared" si="108"/>
        <v>564</v>
      </c>
      <c r="X128" s="41">
        <f t="shared" si="102"/>
        <v>1.4994018343745846E-2</v>
      </c>
      <c r="Y128" s="5">
        <f t="shared" si="103"/>
        <v>190</v>
      </c>
      <c r="Z128" s="6">
        <f t="shared" si="104"/>
        <v>4.9765577935514289E-3</v>
      </c>
      <c r="AB128" s="167">
        <f t="shared" si="86"/>
        <v>9.4236336017884267E-2</v>
      </c>
    </row>
    <row r="129" spans="1:28" s="7" customFormat="1" x14ac:dyDescent="0.25">
      <c r="A129" s="7" t="str">
        <f t="shared" si="63"/>
        <v>U5 Grade 05 Step 6</v>
      </c>
      <c r="B129" s="7" t="s">
        <v>12</v>
      </c>
      <c r="D129" s="7" t="s">
        <v>7</v>
      </c>
      <c r="E129" s="8">
        <v>6</v>
      </c>
      <c r="F129" s="9">
        <v>37006</v>
      </c>
      <c r="G129" s="10">
        <f t="shared" si="93"/>
        <v>352</v>
      </c>
      <c r="H129" s="11">
        <f t="shared" si="94"/>
        <v>9.603317509685164E-3</v>
      </c>
      <c r="J129" s="170">
        <f t="shared" si="105"/>
        <v>38177</v>
      </c>
      <c r="K129" s="16">
        <f t="shared" si="106"/>
        <v>564</v>
      </c>
      <c r="L129" s="17">
        <f t="shared" si="95"/>
        <v>1.4994815622258262E-2</v>
      </c>
      <c r="M129" s="5">
        <f t="shared" si="96"/>
        <v>1171</v>
      </c>
      <c r="N129" s="6">
        <f t="shared" si="92"/>
        <v>3.1643517267470139E-2</v>
      </c>
      <c r="P129" s="172">
        <f t="shared" si="97"/>
        <v>38559</v>
      </c>
      <c r="Q129" s="33">
        <f t="shared" si="107"/>
        <v>570</v>
      </c>
      <c r="R129" s="34">
        <f t="shared" si="98"/>
        <v>1.5004343362552318E-2</v>
      </c>
      <c r="S129" s="5">
        <f t="shared" si="99"/>
        <v>382</v>
      </c>
      <c r="T129" s="64">
        <f t="shared" si="100"/>
        <v>9.9068959257242149E-3</v>
      </c>
      <c r="V129" s="174">
        <f t="shared" si="101"/>
        <v>38752</v>
      </c>
      <c r="W129" s="40">
        <f t="shared" si="108"/>
        <v>573</v>
      </c>
      <c r="X129" s="41">
        <f t="shared" si="102"/>
        <v>1.500825060897352E-2</v>
      </c>
      <c r="Y129" s="5">
        <f t="shared" si="103"/>
        <v>193</v>
      </c>
      <c r="Z129" s="6">
        <f t="shared" si="104"/>
        <v>4.9803881090008254E-3</v>
      </c>
      <c r="AB129" s="167">
        <f t="shared" si="86"/>
        <v>9.4256508725362856E-2</v>
      </c>
    </row>
    <row r="130" spans="1:28" s="7" customFormat="1" x14ac:dyDescent="0.25">
      <c r="A130" s="7" t="str">
        <f t="shared" si="63"/>
        <v>U5 Grade 05 Step 7</v>
      </c>
      <c r="B130" s="7" t="s">
        <v>12</v>
      </c>
      <c r="D130" s="7" t="s">
        <v>7</v>
      </c>
      <c r="E130" s="8">
        <v>7</v>
      </c>
      <c r="F130" s="9">
        <v>37360</v>
      </c>
      <c r="G130" s="10">
        <f t="shared" si="93"/>
        <v>354</v>
      </c>
      <c r="H130" s="11">
        <f t="shared" si="94"/>
        <v>9.5660163216775666E-3</v>
      </c>
      <c r="J130" s="170">
        <f t="shared" si="105"/>
        <v>38750</v>
      </c>
      <c r="K130" s="16">
        <f t="shared" si="106"/>
        <v>573</v>
      </c>
      <c r="L130" s="17">
        <f t="shared" si="95"/>
        <v>1.5009036854650706E-2</v>
      </c>
      <c r="M130" s="5">
        <f t="shared" si="96"/>
        <v>1390</v>
      </c>
      <c r="N130" s="6">
        <f t="shared" si="92"/>
        <v>3.7205567451820132E-2</v>
      </c>
      <c r="P130" s="172">
        <f t="shared" si="97"/>
        <v>39138</v>
      </c>
      <c r="Q130" s="33">
        <f t="shared" si="107"/>
        <v>579</v>
      </c>
      <c r="R130" s="34">
        <f t="shared" si="98"/>
        <v>1.5015949583754766E-2</v>
      </c>
      <c r="S130" s="5">
        <f t="shared" si="99"/>
        <v>388</v>
      </c>
      <c r="T130" s="64">
        <f t="shared" si="100"/>
        <v>9.9136389186979413E-3</v>
      </c>
      <c r="V130" s="174">
        <f t="shared" si="101"/>
        <v>39334</v>
      </c>
      <c r="W130" s="40">
        <f t="shared" si="108"/>
        <v>582</v>
      </c>
      <c r="X130" s="41">
        <f t="shared" si="102"/>
        <v>1.5018579686209744E-2</v>
      </c>
      <c r="Y130" s="5">
        <f t="shared" si="103"/>
        <v>196</v>
      </c>
      <c r="Z130" s="6">
        <f t="shared" si="104"/>
        <v>4.9829663904001628E-3</v>
      </c>
      <c r="AB130" s="167">
        <f t="shared" si="86"/>
        <v>9.4282932257615804E-2</v>
      </c>
    </row>
    <row r="131" spans="1:28" s="7" customFormat="1" x14ac:dyDescent="0.25">
      <c r="A131" s="7" t="str">
        <f t="shared" si="63"/>
        <v>U5 Grade 05 Step 8</v>
      </c>
      <c r="B131" s="7" t="s">
        <v>12</v>
      </c>
      <c r="D131" s="7" t="s">
        <v>7</v>
      </c>
      <c r="E131" s="8">
        <v>8</v>
      </c>
      <c r="F131" s="9">
        <v>37718</v>
      </c>
      <c r="G131" s="10">
        <f t="shared" si="93"/>
        <v>358</v>
      </c>
      <c r="H131" s="11">
        <f t="shared" si="94"/>
        <v>9.5824411134903635E-3</v>
      </c>
      <c r="J131" s="170">
        <f t="shared" si="105"/>
        <v>39331</v>
      </c>
      <c r="K131" s="16">
        <f t="shared" si="106"/>
        <v>581</v>
      </c>
      <c r="L131" s="17">
        <f t="shared" si="95"/>
        <v>1.4993548387096774E-2</v>
      </c>
      <c r="M131" s="5">
        <f t="shared" si="96"/>
        <v>1613</v>
      </c>
      <c r="N131" s="6">
        <f t="shared" si="92"/>
        <v>4.2764727716209767E-2</v>
      </c>
      <c r="P131" s="172">
        <f t="shared" si="97"/>
        <v>39724</v>
      </c>
      <c r="Q131" s="33">
        <f t="shared" si="107"/>
        <v>586</v>
      </c>
      <c r="R131" s="34">
        <f t="shared" si="98"/>
        <v>1.4972660841126272E-2</v>
      </c>
      <c r="S131" s="5">
        <f t="shared" si="99"/>
        <v>393</v>
      </c>
      <c r="T131" s="64">
        <f t="shared" si="100"/>
        <v>9.8932635182761054E-3</v>
      </c>
      <c r="V131" s="174">
        <f t="shared" si="101"/>
        <v>39923</v>
      </c>
      <c r="W131" s="40">
        <f t="shared" si="108"/>
        <v>589</v>
      </c>
      <c r="X131" s="41">
        <f t="shared" si="102"/>
        <v>1.4974322469110693E-2</v>
      </c>
      <c r="Y131" s="5">
        <f t="shared" si="103"/>
        <v>199</v>
      </c>
      <c r="Z131" s="6">
        <f t="shared" si="104"/>
        <v>4.9845953460411294E-3</v>
      </c>
      <c r="AB131" s="167">
        <f t="shared" si="86"/>
        <v>9.4260497752439429E-2</v>
      </c>
    </row>
    <row r="132" spans="1:28" s="7" customFormat="1" x14ac:dyDescent="0.25">
      <c r="A132" s="7" t="str">
        <f t="shared" si="63"/>
        <v>U5 Grade 05 Step 9</v>
      </c>
      <c r="B132" s="7" t="s">
        <v>12</v>
      </c>
      <c r="D132" s="7" t="s">
        <v>7</v>
      </c>
      <c r="E132" s="8">
        <v>9</v>
      </c>
      <c r="F132" s="9">
        <v>38080</v>
      </c>
      <c r="G132" s="10">
        <f t="shared" si="93"/>
        <v>362</v>
      </c>
      <c r="H132" s="11">
        <f t="shared" si="94"/>
        <v>9.5975396362479454E-3</v>
      </c>
      <c r="J132" s="170">
        <f t="shared" si="105"/>
        <v>39921</v>
      </c>
      <c r="K132" s="16">
        <f t="shared" si="106"/>
        <v>590</v>
      </c>
      <c r="L132" s="17">
        <f t="shared" si="95"/>
        <v>1.5000889883298162E-2</v>
      </c>
      <c r="M132" s="5">
        <f t="shared" si="96"/>
        <v>1841</v>
      </c>
      <c r="N132" s="6">
        <f t="shared" si="92"/>
        <v>4.8345588235294119E-2</v>
      </c>
      <c r="P132" s="172">
        <f t="shared" si="97"/>
        <v>40320</v>
      </c>
      <c r="Q132" s="33">
        <f t="shared" si="107"/>
        <v>596</v>
      </c>
      <c r="R132" s="34">
        <f t="shared" si="98"/>
        <v>1.500352431779277E-2</v>
      </c>
      <c r="S132" s="5">
        <f t="shared" si="99"/>
        <v>399</v>
      </c>
      <c r="T132" s="64">
        <f t="shared" si="100"/>
        <v>9.8958333333333329E-3</v>
      </c>
      <c r="V132" s="174">
        <f t="shared" si="101"/>
        <v>40522</v>
      </c>
      <c r="W132" s="40">
        <f t="shared" si="108"/>
        <v>599</v>
      </c>
      <c r="X132" s="41">
        <f t="shared" si="102"/>
        <v>1.5003882473761991E-2</v>
      </c>
      <c r="Y132" s="5">
        <f t="shared" si="103"/>
        <v>202</v>
      </c>
      <c r="Z132" s="6">
        <f t="shared" si="104"/>
        <v>4.9849464488426042E-3</v>
      </c>
      <c r="AB132" s="167">
        <f t="shared" si="86"/>
        <v>9.4272366395722507E-2</v>
      </c>
    </row>
    <row r="133" spans="1:28" s="7" customFormat="1" x14ac:dyDescent="0.25">
      <c r="A133" s="7" t="str">
        <f t="shared" si="63"/>
        <v>U5 Grade 05 Step 10</v>
      </c>
      <c r="B133" s="7" t="s">
        <v>12</v>
      </c>
      <c r="D133" s="7" t="s">
        <v>7</v>
      </c>
      <c r="E133" s="8">
        <v>10</v>
      </c>
      <c r="F133" s="9">
        <v>38450</v>
      </c>
      <c r="G133" s="10">
        <f t="shared" si="93"/>
        <v>370</v>
      </c>
      <c r="H133" s="11">
        <f t="shared" si="94"/>
        <v>9.7163865546218489E-3</v>
      </c>
      <c r="J133" s="170">
        <f t="shared" si="105"/>
        <v>40520</v>
      </c>
      <c r="K133" s="16">
        <f t="shared" si="106"/>
        <v>599</v>
      </c>
      <c r="L133" s="17">
        <f t="shared" si="95"/>
        <v>1.5004634152451091E-2</v>
      </c>
      <c r="M133" s="5">
        <f t="shared" si="96"/>
        <v>2070</v>
      </c>
      <c r="N133" s="6">
        <f t="shared" si="92"/>
        <v>5.3836150845253575E-2</v>
      </c>
      <c r="P133" s="172">
        <f t="shared" si="97"/>
        <v>40925</v>
      </c>
      <c r="Q133" s="33">
        <f t="shared" si="107"/>
        <v>605</v>
      </c>
      <c r="R133" s="34">
        <f t="shared" si="98"/>
        <v>1.5004960317460318E-2</v>
      </c>
      <c r="S133" s="5">
        <f t="shared" si="99"/>
        <v>405</v>
      </c>
      <c r="T133" s="64">
        <f t="shared" si="100"/>
        <v>9.8961514966401948E-3</v>
      </c>
      <c r="V133" s="174">
        <f t="shared" si="101"/>
        <v>41130</v>
      </c>
      <c r="W133" s="40">
        <f t="shared" si="108"/>
        <v>608</v>
      </c>
      <c r="X133" s="41">
        <f t="shared" si="102"/>
        <v>1.5004195251961897E-2</v>
      </c>
      <c r="Y133" s="5">
        <f t="shared" si="103"/>
        <v>205</v>
      </c>
      <c r="Z133" s="6">
        <f t="shared" si="104"/>
        <v>4.9841964502796016E-3</v>
      </c>
      <c r="AB133" s="167">
        <f t="shared" si="86"/>
        <v>9.4290427286755712E-2</v>
      </c>
    </row>
    <row r="134" spans="1:28" s="7" customFormat="1" x14ac:dyDescent="0.25">
      <c r="A134" s="7" t="str">
        <f t="shared" si="63"/>
        <v>U5 Grade 05 Step 11</v>
      </c>
      <c r="B134" s="7" t="s">
        <v>12</v>
      </c>
      <c r="D134" s="7" t="s">
        <v>7</v>
      </c>
      <c r="E134" s="8">
        <v>11</v>
      </c>
      <c r="F134" s="9">
        <v>39007</v>
      </c>
      <c r="G134" s="10">
        <f t="shared" si="93"/>
        <v>557</v>
      </c>
      <c r="H134" s="11">
        <f t="shared" si="94"/>
        <v>1.4486345903771132E-2</v>
      </c>
      <c r="J134" s="170">
        <f t="shared" si="105"/>
        <v>41128</v>
      </c>
      <c r="K134" s="16">
        <f t="shared" si="106"/>
        <v>608</v>
      </c>
      <c r="L134" s="17">
        <f t="shared" si="95"/>
        <v>1.5004935834155972E-2</v>
      </c>
      <c r="M134" s="5">
        <f t="shared" si="96"/>
        <v>2121</v>
      </c>
      <c r="N134" s="6">
        <f t="shared" si="92"/>
        <v>5.4374855795113697E-2</v>
      </c>
      <c r="P134" s="172">
        <f t="shared" si="97"/>
        <v>41539</v>
      </c>
      <c r="Q134" s="33">
        <f t="shared" si="107"/>
        <v>614</v>
      </c>
      <c r="R134" s="34">
        <f t="shared" si="98"/>
        <v>1.5003054367745877E-2</v>
      </c>
      <c r="S134" s="5">
        <f t="shared" si="99"/>
        <v>411</v>
      </c>
      <c r="T134" s="64">
        <f t="shared" si="100"/>
        <v>9.8943161847901973E-3</v>
      </c>
      <c r="V134" s="174">
        <f t="shared" si="101"/>
        <v>41747</v>
      </c>
      <c r="W134" s="40">
        <f t="shared" si="108"/>
        <v>617</v>
      </c>
      <c r="X134" s="41">
        <f t="shared" si="102"/>
        <v>1.50012156576708E-2</v>
      </c>
      <c r="Y134" s="5">
        <f t="shared" si="103"/>
        <v>208</v>
      </c>
      <c r="Z134" s="6">
        <f t="shared" si="104"/>
        <v>4.9823939444750519E-3</v>
      </c>
      <c r="AB134" s="167">
        <f t="shared" si="86"/>
        <v>9.4285714285714292E-2</v>
      </c>
    </row>
    <row r="135" spans="1:28" s="7" customFormat="1" x14ac:dyDescent="0.25">
      <c r="A135" s="7" t="str">
        <f t="shared" si="63"/>
        <v>U5 Grade 05 Step 12</v>
      </c>
      <c r="B135" s="7" t="s">
        <v>12</v>
      </c>
      <c r="D135" s="7" t="s">
        <v>7</v>
      </c>
      <c r="E135" s="8">
        <v>12</v>
      </c>
      <c r="F135" s="9">
        <v>39622</v>
      </c>
      <c r="G135" s="10">
        <f t="shared" si="93"/>
        <v>615</v>
      </c>
      <c r="H135" s="11">
        <f t="shared" si="94"/>
        <v>1.5766400902402132E-2</v>
      </c>
      <c r="J135" s="170">
        <f t="shared" si="105"/>
        <v>41745</v>
      </c>
      <c r="K135" s="16">
        <f t="shared" si="106"/>
        <v>617</v>
      </c>
      <c r="L135" s="17">
        <f t="shared" si="95"/>
        <v>1.5001945146858587E-2</v>
      </c>
      <c r="M135" s="5">
        <f t="shared" si="96"/>
        <v>2123</v>
      </c>
      <c r="N135" s="6">
        <f t="shared" si="92"/>
        <v>5.3581343697945587E-2</v>
      </c>
      <c r="P135" s="172">
        <f t="shared" si="97"/>
        <v>42162</v>
      </c>
      <c r="Q135" s="33">
        <f t="shared" si="107"/>
        <v>623</v>
      </c>
      <c r="R135" s="34">
        <f t="shared" si="98"/>
        <v>1.4997953730229423E-2</v>
      </c>
      <c r="S135" s="5">
        <f t="shared" si="99"/>
        <v>417</v>
      </c>
      <c r="T135" s="64">
        <f t="shared" si="100"/>
        <v>9.8904226554717527E-3</v>
      </c>
      <c r="V135" s="174">
        <f t="shared" si="101"/>
        <v>42373</v>
      </c>
      <c r="W135" s="40">
        <f t="shared" si="108"/>
        <v>626</v>
      </c>
      <c r="X135" s="41">
        <f t="shared" si="102"/>
        <v>1.4995089467506648E-2</v>
      </c>
      <c r="Y135" s="5">
        <f t="shared" si="103"/>
        <v>211</v>
      </c>
      <c r="Z135" s="6">
        <f t="shared" si="104"/>
        <v>4.9795860571590399E-3</v>
      </c>
      <c r="AB135" s="167">
        <f t="shared" si="86"/>
        <v>9.4287485150560402E-2</v>
      </c>
    </row>
    <row r="136" spans="1:28" s="7" customFormat="1" x14ac:dyDescent="0.25">
      <c r="A136" s="7" t="str">
        <f t="shared" si="63"/>
        <v>U5 Grade 05 Step 13</v>
      </c>
      <c r="B136" s="7" t="s">
        <v>12</v>
      </c>
      <c r="D136" s="7" t="s">
        <v>7</v>
      </c>
      <c r="E136" s="8">
        <v>13</v>
      </c>
      <c r="F136" s="9">
        <v>40232</v>
      </c>
      <c r="G136" s="10">
        <f t="shared" si="93"/>
        <v>610</v>
      </c>
      <c r="H136" s="11">
        <f t="shared" si="94"/>
        <v>1.5395487355509566E-2</v>
      </c>
      <c r="J136" s="170">
        <f t="shared" si="105"/>
        <v>42371</v>
      </c>
      <c r="K136" s="16">
        <f t="shared" si="106"/>
        <v>626</v>
      </c>
      <c r="L136" s="17">
        <f t="shared" si="95"/>
        <v>1.4995807881183374E-2</v>
      </c>
      <c r="M136" s="5">
        <f t="shared" si="96"/>
        <v>2139</v>
      </c>
      <c r="N136" s="6">
        <f t="shared" si="92"/>
        <v>5.3166633525551801E-2</v>
      </c>
      <c r="P136" s="172">
        <f t="shared" si="97"/>
        <v>42795</v>
      </c>
      <c r="Q136" s="33">
        <f t="shared" si="107"/>
        <v>633</v>
      </c>
      <c r="R136" s="34">
        <f t="shared" si="98"/>
        <v>1.5013519282766473E-2</v>
      </c>
      <c r="S136" s="5">
        <f t="shared" si="99"/>
        <v>424</v>
      </c>
      <c r="T136" s="64">
        <f t="shared" si="100"/>
        <v>9.9076994976048608E-3</v>
      </c>
      <c r="V136" s="174">
        <f t="shared" si="101"/>
        <v>43009</v>
      </c>
      <c r="W136" s="40">
        <f t="shared" si="108"/>
        <v>636</v>
      </c>
      <c r="X136" s="41">
        <f t="shared" si="102"/>
        <v>1.5009557973237674E-2</v>
      </c>
      <c r="Y136" s="5">
        <f t="shared" si="103"/>
        <v>214</v>
      </c>
      <c r="Z136" s="6">
        <f t="shared" si="104"/>
        <v>4.9757027598874657E-3</v>
      </c>
      <c r="AB136" s="167">
        <f t="shared" si="86"/>
        <v>9.42930565096812E-2</v>
      </c>
    </row>
    <row r="137" spans="1:28" s="7" customFormat="1" x14ac:dyDescent="0.25">
      <c r="A137" s="7" t="str">
        <f t="shared" si="63"/>
        <v>U5 Grade 05 Step 14</v>
      </c>
      <c r="B137" s="7" t="s">
        <v>12</v>
      </c>
      <c r="D137" s="7" t="s">
        <v>7</v>
      </c>
      <c r="E137" s="8">
        <v>14</v>
      </c>
      <c r="F137" s="9">
        <v>40848</v>
      </c>
      <c r="G137" s="10">
        <f t="shared" si="93"/>
        <v>616</v>
      </c>
      <c r="H137" s="11">
        <f t="shared" si="94"/>
        <v>1.5311195068602108E-2</v>
      </c>
      <c r="J137" s="170">
        <f t="shared" si="105"/>
        <v>43007</v>
      </c>
      <c r="K137" s="16">
        <f t="shared" si="106"/>
        <v>636</v>
      </c>
      <c r="L137" s="17">
        <f t="shared" si="95"/>
        <v>1.5010266455830638E-2</v>
      </c>
      <c r="M137" s="5">
        <f t="shared" si="96"/>
        <v>2159</v>
      </c>
      <c r="N137" s="6">
        <f t="shared" si="92"/>
        <v>5.2854484919702308E-2</v>
      </c>
      <c r="P137" s="172">
        <f t="shared" si="97"/>
        <v>43437</v>
      </c>
      <c r="Q137" s="33">
        <f t="shared" si="107"/>
        <v>642</v>
      </c>
      <c r="R137" s="34">
        <f t="shared" si="98"/>
        <v>1.5001752541184717E-2</v>
      </c>
      <c r="S137" s="5">
        <f t="shared" si="99"/>
        <v>430</v>
      </c>
      <c r="T137" s="64">
        <f t="shared" si="100"/>
        <v>9.8993945254046093E-3</v>
      </c>
      <c r="V137" s="174">
        <f t="shared" si="101"/>
        <v>43654</v>
      </c>
      <c r="W137" s="40">
        <f t="shared" si="108"/>
        <v>645</v>
      </c>
      <c r="X137" s="41">
        <f t="shared" si="102"/>
        <v>1.4996861122090725E-2</v>
      </c>
      <c r="Y137" s="5">
        <f t="shared" si="103"/>
        <v>217</v>
      </c>
      <c r="Z137" s="6">
        <f t="shared" si="104"/>
        <v>4.9709075915150957E-3</v>
      </c>
      <c r="AB137" s="167">
        <f t="shared" si="86"/>
        <v>9.4304622480697889E-2</v>
      </c>
    </row>
    <row r="138" spans="1:28" s="7" customFormat="1" x14ac:dyDescent="0.25">
      <c r="A138" s="7" t="str">
        <f t="shared" si="63"/>
        <v>U5 Grade 05 Step 15</v>
      </c>
      <c r="B138" s="7" t="s">
        <v>12</v>
      </c>
      <c r="D138" s="7" t="s">
        <v>7</v>
      </c>
      <c r="E138" s="8">
        <v>15</v>
      </c>
      <c r="F138" s="9">
        <v>41460</v>
      </c>
      <c r="G138" s="10">
        <f t="shared" si="93"/>
        <v>612</v>
      </c>
      <c r="H138" s="11">
        <f t="shared" si="94"/>
        <v>1.4982373678025853E-2</v>
      </c>
      <c r="J138" s="170">
        <f t="shared" si="105"/>
        <v>43652</v>
      </c>
      <c r="K138" s="16">
        <f t="shared" si="106"/>
        <v>645</v>
      </c>
      <c r="L138" s="17">
        <f t="shared" si="95"/>
        <v>1.4997558536982352E-2</v>
      </c>
      <c r="M138" s="5">
        <f t="shared" si="96"/>
        <v>2192</v>
      </c>
      <c r="N138" s="6">
        <f t="shared" si="92"/>
        <v>5.2870236372407141E-2</v>
      </c>
      <c r="P138" s="172">
        <f t="shared" si="97"/>
        <v>44089</v>
      </c>
      <c r="Q138" s="33">
        <f t="shared" si="107"/>
        <v>652</v>
      </c>
      <c r="R138" s="34">
        <f t="shared" si="98"/>
        <v>1.5010244722241406E-2</v>
      </c>
      <c r="S138" s="5">
        <f t="shared" si="99"/>
        <v>437</v>
      </c>
      <c r="T138" s="64">
        <f t="shared" si="100"/>
        <v>9.9117693755812111E-3</v>
      </c>
      <c r="V138" s="174">
        <f t="shared" si="101"/>
        <v>44309</v>
      </c>
      <c r="W138" s="40">
        <f t="shared" si="108"/>
        <v>655</v>
      </c>
      <c r="X138" s="41">
        <f t="shared" si="102"/>
        <v>1.5004352407568608E-2</v>
      </c>
      <c r="Y138" s="5">
        <f t="shared" si="103"/>
        <v>220</v>
      </c>
      <c r="Z138" s="6">
        <f t="shared" si="104"/>
        <v>4.9651312374461168E-3</v>
      </c>
      <c r="AB138" s="167">
        <f t="shared" si="86"/>
        <v>9.4292558840236101E-2</v>
      </c>
    </row>
    <row r="139" spans="1:28" s="7" customFormat="1" x14ac:dyDescent="0.25">
      <c r="A139" s="7" t="str">
        <f t="shared" si="63"/>
        <v>U5 Grade 05 Step 16</v>
      </c>
      <c r="B139" s="7" t="s">
        <v>12</v>
      </c>
      <c r="D139" s="7" t="s">
        <v>7</v>
      </c>
      <c r="E139" s="8">
        <v>16</v>
      </c>
      <c r="F139" s="9">
        <v>42074</v>
      </c>
      <c r="G139" s="10">
        <f t="shared" si="93"/>
        <v>614</v>
      </c>
      <c r="H139" s="11">
        <f t="shared" si="94"/>
        <v>1.4809454896285577E-2</v>
      </c>
      <c r="J139" s="170">
        <f t="shared" si="105"/>
        <v>44307</v>
      </c>
      <c r="K139" s="16">
        <f t="shared" si="106"/>
        <v>655</v>
      </c>
      <c r="L139" s="17">
        <f t="shared" si="95"/>
        <v>1.5005039860716577E-2</v>
      </c>
      <c r="M139" s="5">
        <f t="shared" si="96"/>
        <v>2233</v>
      </c>
      <c r="N139" s="6">
        <f t="shared" si="92"/>
        <v>5.307315681893806E-2</v>
      </c>
      <c r="P139" s="172">
        <f t="shared" si="97"/>
        <v>44750</v>
      </c>
      <c r="Q139" s="33">
        <f t="shared" si="107"/>
        <v>661</v>
      </c>
      <c r="R139" s="34">
        <f t="shared" si="98"/>
        <v>1.4992401732858537E-2</v>
      </c>
      <c r="S139" s="5">
        <f t="shared" si="99"/>
        <v>443</v>
      </c>
      <c r="T139" s="64">
        <f t="shared" si="100"/>
        <v>9.8994413407821231E-3</v>
      </c>
      <c r="V139" s="174">
        <f t="shared" si="101"/>
        <v>44974</v>
      </c>
      <c r="W139" s="40">
        <f t="shared" si="108"/>
        <v>665</v>
      </c>
      <c r="X139" s="41">
        <f t="shared" si="102"/>
        <v>1.5008237604098491E-2</v>
      </c>
      <c r="Y139" s="5">
        <f t="shared" si="103"/>
        <v>224</v>
      </c>
      <c r="Z139" s="6">
        <f t="shared" si="104"/>
        <v>4.980655489838573E-3</v>
      </c>
      <c r="AB139" s="167">
        <f t="shared" si="86"/>
        <v>9.4311158693853717E-2</v>
      </c>
    </row>
    <row r="140" spans="1:28" s="7" customFormat="1" x14ac:dyDescent="0.25">
      <c r="A140" s="7" t="str">
        <f t="shared" si="63"/>
        <v>U5 Grade 05 Step 17</v>
      </c>
      <c r="B140" s="7" t="s">
        <v>12</v>
      </c>
      <c r="D140" s="7" t="s">
        <v>7</v>
      </c>
      <c r="E140" s="8">
        <v>17</v>
      </c>
      <c r="F140" s="9">
        <v>42688</v>
      </c>
      <c r="G140" s="10">
        <f t="shared" si="93"/>
        <v>614</v>
      </c>
      <c r="H140" s="11">
        <f t="shared" si="94"/>
        <v>1.4593335551647098E-2</v>
      </c>
      <c r="J140" s="170">
        <f t="shared" si="105"/>
        <v>44972</v>
      </c>
      <c r="K140" s="16">
        <f t="shared" si="106"/>
        <v>665</v>
      </c>
      <c r="L140" s="17">
        <f t="shared" si="95"/>
        <v>1.5008915069853522E-2</v>
      </c>
      <c r="M140" s="5">
        <f t="shared" si="96"/>
        <v>2284</v>
      </c>
      <c r="N140" s="6">
        <f t="shared" si="92"/>
        <v>5.3504497751124439E-2</v>
      </c>
      <c r="P140" s="172">
        <f t="shared" si="97"/>
        <v>45422</v>
      </c>
      <c r="Q140" s="33">
        <f t="shared" si="107"/>
        <v>672</v>
      </c>
      <c r="R140" s="34">
        <f t="shared" si="98"/>
        <v>1.5016759776536312E-2</v>
      </c>
      <c r="S140" s="5">
        <f t="shared" si="99"/>
        <v>450</v>
      </c>
      <c r="T140" s="64">
        <f t="shared" si="100"/>
        <v>9.9070934789309145E-3</v>
      </c>
      <c r="V140" s="174">
        <f t="shared" si="101"/>
        <v>45649</v>
      </c>
      <c r="W140" s="40">
        <f t="shared" si="108"/>
        <v>675</v>
      </c>
      <c r="X140" s="41">
        <f t="shared" si="102"/>
        <v>1.5008671676968916E-2</v>
      </c>
      <c r="Y140" s="5">
        <f t="shared" si="103"/>
        <v>227</v>
      </c>
      <c r="Z140" s="6">
        <f t="shared" si="104"/>
        <v>4.9727266752831387E-3</v>
      </c>
      <c r="AB140" s="167">
        <f t="shared" si="86"/>
        <v>9.4306604338966801E-2</v>
      </c>
    </row>
    <row r="141" spans="1:28" s="7" customFormat="1" x14ac:dyDescent="0.25">
      <c r="A141" s="7" t="str">
        <f t="shared" si="63"/>
        <v>U5 Grade 05 Step 18</v>
      </c>
      <c r="B141" s="7" t="s">
        <v>12</v>
      </c>
      <c r="D141" s="7" t="s">
        <v>7</v>
      </c>
      <c r="E141" s="8">
        <v>18</v>
      </c>
      <c r="F141" s="9">
        <v>43527</v>
      </c>
      <c r="G141" s="10">
        <f t="shared" si="93"/>
        <v>839</v>
      </c>
      <c r="H141" s="11">
        <f t="shared" si="94"/>
        <v>1.9654235382308847E-2</v>
      </c>
      <c r="J141" s="170">
        <f t="shared" si="105"/>
        <v>45647</v>
      </c>
      <c r="K141" s="16">
        <f t="shared" si="106"/>
        <v>675</v>
      </c>
      <c r="L141" s="17">
        <f t="shared" si="95"/>
        <v>1.5009339144356489E-2</v>
      </c>
      <c r="M141" s="5">
        <f t="shared" si="96"/>
        <v>2120</v>
      </c>
      <c r="N141" s="6">
        <f t="shared" si="92"/>
        <v>4.8705401245204123E-2</v>
      </c>
      <c r="P141" s="172">
        <f t="shared" si="97"/>
        <v>46103</v>
      </c>
      <c r="Q141" s="33">
        <f t="shared" si="107"/>
        <v>681</v>
      </c>
      <c r="R141" s="34">
        <f t="shared" si="98"/>
        <v>1.4992734798115451E-2</v>
      </c>
      <c r="S141" s="5">
        <f t="shared" si="99"/>
        <v>456</v>
      </c>
      <c r="T141" s="64">
        <f t="shared" si="100"/>
        <v>9.8908964709454924E-3</v>
      </c>
      <c r="V141" s="174">
        <f t="shared" si="101"/>
        <v>46334</v>
      </c>
      <c r="W141" s="40">
        <f t="shared" si="108"/>
        <v>685</v>
      </c>
      <c r="X141" s="41">
        <f t="shared" si="102"/>
        <v>1.5005805165501982E-2</v>
      </c>
      <c r="Y141" s="5">
        <f t="shared" si="103"/>
        <v>231</v>
      </c>
      <c r="Z141" s="6">
        <f t="shared" si="104"/>
        <v>4.9855397764060946E-3</v>
      </c>
      <c r="AB141" s="167">
        <f t="shared" si="86"/>
        <v>9.4331601322626357E-2</v>
      </c>
    </row>
    <row r="142" spans="1:28" s="7" customFormat="1" x14ac:dyDescent="0.25">
      <c r="A142" s="7" t="str">
        <f t="shared" si="63"/>
        <v>U5 Grade 05 Step 19</v>
      </c>
      <c r="B142" s="7" t="s">
        <v>12</v>
      </c>
      <c r="D142" s="7" t="s">
        <v>7</v>
      </c>
      <c r="E142" s="8">
        <v>19</v>
      </c>
      <c r="F142" s="9">
        <v>44356</v>
      </c>
      <c r="G142" s="10">
        <f t="shared" si="93"/>
        <v>829</v>
      </c>
      <c r="H142" s="11">
        <f t="shared" si="94"/>
        <v>1.9045649826544445E-2</v>
      </c>
      <c r="J142" s="170">
        <f t="shared" si="105"/>
        <v>46332</v>
      </c>
      <c r="K142" s="16">
        <f t="shared" si="106"/>
        <v>685</v>
      </c>
      <c r="L142" s="17">
        <f t="shared" si="95"/>
        <v>1.500646263719412E-2</v>
      </c>
      <c r="M142" s="5">
        <f t="shared" si="96"/>
        <v>1976</v>
      </c>
      <c r="N142" s="6">
        <f t="shared" si="92"/>
        <v>4.4548651817116064E-2</v>
      </c>
      <c r="P142" s="172">
        <f t="shared" si="97"/>
        <v>46795</v>
      </c>
      <c r="Q142" s="33">
        <f t="shared" si="107"/>
        <v>692</v>
      </c>
      <c r="R142" s="34">
        <f t="shared" si="98"/>
        <v>1.5009869205908509E-2</v>
      </c>
      <c r="S142" s="5">
        <f t="shared" si="99"/>
        <v>463</v>
      </c>
      <c r="T142" s="64">
        <f t="shared" si="100"/>
        <v>9.8942194678918686E-3</v>
      </c>
      <c r="V142" s="174">
        <f t="shared" si="101"/>
        <v>47029</v>
      </c>
      <c r="W142" s="40">
        <f t="shared" si="108"/>
        <v>695</v>
      </c>
      <c r="X142" s="41">
        <f t="shared" si="102"/>
        <v>1.4999784175767255E-2</v>
      </c>
      <c r="Y142" s="5">
        <f t="shared" si="103"/>
        <v>234</v>
      </c>
      <c r="Z142" s="6">
        <f t="shared" si="104"/>
        <v>4.975653320291735E-3</v>
      </c>
      <c r="AB142" s="167">
        <f t="shared" si="86"/>
        <v>9.4333915066899365E-2</v>
      </c>
    </row>
    <row r="143" spans="1:28" s="7" customFormat="1" x14ac:dyDescent="0.25">
      <c r="A143" s="7" t="str">
        <f t="shared" si="63"/>
        <v>U5 Grade 05 Step 20</v>
      </c>
      <c r="B143" s="7" t="s">
        <v>12</v>
      </c>
      <c r="D143" s="7" t="s">
        <v>7</v>
      </c>
      <c r="E143" s="8">
        <v>20</v>
      </c>
      <c r="F143" s="9">
        <v>45193</v>
      </c>
      <c r="G143" s="10">
        <f t="shared" si="93"/>
        <v>837</v>
      </c>
      <c r="H143" s="11">
        <f t="shared" si="94"/>
        <v>1.8870051402290557E-2</v>
      </c>
      <c r="J143" s="170">
        <f t="shared" si="105"/>
        <v>47027</v>
      </c>
      <c r="K143" s="16">
        <f t="shared" si="106"/>
        <v>695</v>
      </c>
      <c r="L143" s="17">
        <f t="shared" si="95"/>
        <v>1.5000431667098333E-2</v>
      </c>
      <c r="M143" s="5">
        <f t="shared" si="96"/>
        <v>1834</v>
      </c>
      <c r="N143" s="6">
        <f t="shared" si="92"/>
        <v>4.0581505985440226E-2</v>
      </c>
      <c r="P143" s="172">
        <f t="shared" si="97"/>
        <v>47497</v>
      </c>
      <c r="Q143" s="33">
        <f t="shared" si="107"/>
        <v>702</v>
      </c>
      <c r="R143" s="34">
        <f t="shared" si="98"/>
        <v>1.5001602735334971E-2</v>
      </c>
      <c r="S143" s="5">
        <f t="shared" si="99"/>
        <v>470</v>
      </c>
      <c r="T143" s="64">
        <f t="shared" si="100"/>
        <v>9.8953618123249886E-3</v>
      </c>
      <c r="V143" s="174">
        <f t="shared" si="101"/>
        <v>47734</v>
      </c>
      <c r="W143" s="40">
        <f t="shared" si="108"/>
        <v>705</v>
      </c>
      <c r="X143" s="41">
        <f t="shared" si="102"/>
        <v>1.4990750388058431E-2</v>
      </c>
      <c r="Y143" s="5">
        <f t="shared" si="103"/>
        <v>237</v>
      </c>
      <c r="Z143" s="6">
        <f t="shared" si="104"/>
        <v>4.9650144551053755E-3</v>
      </c>
      <c r="AB143" s="167">
        <f t="shared" si="86"/>
        <v>9.4314534617148102E-2</v>
      </c>
    </row>
    <row r="144" spans="1:28" s="7" customFormat="1" x14ac:dyDescent="0.25">
      <c r="A144" s="7" t="str">
        <f t="shared" si="63"/>
        <v>U5 Grade 05 Step 21</v>
      </c>
      <c r="B144" s="7" t="s">
        <v>12</v>
      </c>
      <c r="D144" s="7" t="s">
        <v>7</v>
      </c>
      <c r="E144" s="8">
        <v>21</v>
      </c>
      <c r="F144" s="9">
        <v>46020</v>
      </c>
      <c r="G144" s="10">
        <f t="shared" si="93"/>
        <v>827</v>
      </c>
      <c r="H144" s="11">
        <f t="shared" si="94"/>
        <v>1.8299294138472772E-2</v>
      </c>
      <c r="J144" s="170">
        <f t="shared" si="105"/>
        <v>47732</v>
      </c>
      <c r="K144" s="16">
        <f t="shared" si="106"/>
        <v>705</v>
      </c>
      <c r="L144" s="17">
        <f t="shared" si="95"/>
        <v>1.4991387926085014E-2</v>
      </c>
      <c r="M144" s="5">
        <f t="shared" si="96"/>
        <v>1712</v>
      </c>
      <c r="N144" s="6">
        <f t="shared" si="92"/>
        <v>3.7201216862233814E-2</v>
      </c>
      <c r="P144" s="172">
        <f t="shared" si="97"/>
        <v>48209</v>
      </c>
      <c r="Q144" s="33">
        <f t="shared" si="107"/>
        <v>712</v>
      </c>
      <c r="R144" s="34">
        <f t="shared" si="98"/>
        <v>1.4990420447607218E-2</v>
      </c>
      <c r="S144" s="5">
        <f t="shared" si="99"/>
        <v>477</v>
      </c>
      <c r="T144" s="64">
        <f t="shared" si="100"/>
        <v>9.8944180547200725E-3</v>
      </c>
      <c r="V144" s="174">
        <f t="shared" si="101"/>
        <v>48450</v>
      </c>
      <c r="W144" s="40">
        <f t="shared" si="108"/>
        <v>716</v>
      </c>
      <c r="X144" s="41">
        <f t="shared" si="102"/>
        <v>1.4999790505719195E-2</v>
      </c>
      <c r="Y144" s="5">
        <f t="shared" si="103"/>
        <v>241</v>
      </c>
      <c r="Z144" s="6">
        <f t="shared" si="104"/>
        <v>4.9742002063983487E-3</v>
      </c>
      <c r="AB144" s="167">
        <f t="shared" si="86"/>
        <v>9.4321723810814467E-2</v>
      </c>
    </row>
    <row r="145" spans="1:28" s="7" customFormat="1" x14ac:dyDescent="0.25">
      <c r="A145" s="7" t="str">
        <f t="shared" si="63"/>
        <v>U5 Grade 05 Step 22</v>
      </c>
      <c r="B145" s="7" t="s">
        <v>12</v>
      </c>
      <c r="D145" s="7" t="s">
        <v>7</v>
      </c>
      <c r="E145" s="8">
        <v>22</v>
      </c>
      <c r="F145" s="9">
        <v>47488</v>
      </c>
      <c r="G145" s="10">
        <f t="shared" si="93"/>
        <v>1468</v>
      </c>
      <c r="H145" s="11">
        <f t="shared" si="94"/>
        <v>3.189917427205563E-2</v>
      </c>
      <c r="J145" s="170">
        <f t="shared" si="105"/>
        <v>48448</v>
      </c>
      <c r="K145" s="16">
        <f t="shared" si="106"/>
        <v>716</v>
      </c>
      <c r="L145" s="17">
        <f t="shared" si="95"/>
        <v>1.5000419006117489E-2</v>
      </c>
      <c r="M145" s="5">
        <f t="shared" si="96"/>
        <v>960</v>
      </c>
      <c r="N145" s="6">
        <f t="shared" si="92"/>
        <v>2.0215633423180591E-2</v>
      </c>
      <c r="P145" s="172">
        <f t="shared" si="97"/>
        <v>48932</v>
      </c>
      <c r="Q145" s="35">
        <f t="shared" si="107"/>
        <v>723</v>
      </c>
      <c r="R145" s="36">
        <f t="shared" si="98"/>
        <v>1.4997199693003381E-2</v>
      </c>
      <c r="S145" s="5">
        <f t="shared" si="99"/>
        <v>484</v>
      </c>
      <c r="T145" s="64">
        <f t="shared" si="100"/>
        <v>9.8912776914902318E-3</v>
      </c>
      <c r="V145" s="174">
        <f t="shared" si="101"/>
        <v>49177</v>
      </c>
      <c r="W145" s="42">
        <f t="shared" si="108"/>
        <v>727</v>
      </c>
      <c r="X145" s="43">
        <f t="shared" si="102"/>
        <v>1.5005159958720329E-2</v>
      </c>
      <c r="Y145" s="5">
        <f t="shared" si="103"/>
        <v>245</v>
      </c>
      <c r="Z145" s="6">
        <f t="shared" si="104"/>
        <v>4.9820037822559324E-3</v>
      </c>
      <c r="AB145" s="167">
        <f t="shared" si="86"/>
        <v>9.4305614277131217E-2</v>
      </c>
    </row>
    <row r="146" spans="1:28" s="7" customFormat="1" x14ac:dyDescent="0.25">
      <c r="A146" s="55" t="s">
        <v>21</v>
      </c>
      <c r="B146" s="56"/>
      <c r="C146" s="56"/>
      <c r="D146" s="56" t="s">
        <v>7</v>
      </c>
      <c r="E146" s="57">
        <v>23</v>
      </c>
      <c r="F146" s="70"/>
      <c r="G146" s="71"/>
      <c r="H146" s="72"/>
      <c r="I146" s="56"/>
      <c r="J146" s="171">
        <f t="shared" si="105"/>
        <v>49175</v>
      </c>
      <c r="K146" s="59">
        <f t="shared" si="106"/>
        <v>727</v>
      </c>
      <c r="L146" s="60">
        <f t="shared" ref="L146:L148" si="109">+(J146-J145)/J145</f>
        <v>1.5005779392338176E-2</v>
      </c>
      <c r="M146" s="73"/>
      <c r="N146" s="74"/>
      <c r="O146" s="56"/>
      <c r="P146" s="173">
        <f t="shared" si="97"/>
        <v>49667</v>
      </c>
      <c r="Q146" s="62">
        <f t="shared" si="107"/>
        <v>735</v>
      </c>
      <c r="R146" s="63">
        <f t="shared" ref="R146:R149" si="110">+(P146-P145)/P145</f>
        <v>1.5020845254639091E-2</v>
      </c>
      <c r="S146" s="73">
        <f t="shared" si="99"/>
        <v>492</v>
      </c>
      <c r="T146" s="75">
        <f t="shared" si="100"/>
        <v>9.9059737854108355E-3</v>
      </c>
      <c r="U146" s="56"/>
      <c r="V146" s="175">
        <f t="shared" si="101"/>
        <v>49915</v>
      </c>
      <c r="W146" s="76">
        <f t="shared" si="108"/>
        <v>738</v>
      </c>
      <c r="X146" s="77">
        <f t="shared" ref="X146:X150" si="111">+(V146-V145)/V145</f>
        <v>1.5007015474713789E-2</v>
      </c>
      <c r="Y146" s="73">
        <f t="shared" si="103"/>
        <v>248</v>
      </c>
      <c r="Z146" s="74">
        <f t="shared" si="104"/>
        <v>4.968446358809977E-3</v>
      </c>
      <c r="AB146" s="167">
        <f t="shared" si="86"/>
        <v>9.4339208980092959E-2</v>
      </c>
    </row>
    <row r="147" spans="1:28" s="7" customFormat="1" x14ac:dyDescent="0.25">
      <c r="A147" s="55" t="s">
        <v>22</v>
      </c>
      <c r="B147" s="56"/>
      <c r="C147" s="56"/>
      <c r="D147" s="56" t="s">
        <v>7</v>
      </c>
      <c r="E147" s="57">
        <v>24</v>
      </c>
      <c r="F147" s="70"/>
      <c r="G147" s="71"/>
      <c r="H147" s="72"/>
      <c r="I147" s="56"/>
      <c r="J147" s="171">
        <f t="shared" si="105"/>
        <v>49913</v>
      </c>
      <c r="K147" s="59">
        <f t="shared" si="106"/>
        <v>738</v>
      </c>
      <c r="L147" s="60">
        <f t="shared" si="109"/>
        <v>1.5007625826131164E-2</v>
      </c>
      <c r="M147" s="73"/>
      <c r="N147" s="74"/>
      <c r="O147" s="56"/>
      <c r="P147" s="173">
        <f t="shared" si="97"/>
        <v>50412</v>
      </c>
      <c r="Q147" s="62">
        <f t="shared" si="107"/>
        <v>745</v>
      </c>
      <c r="R147" s="63">
        <f t="shared" si="110"/>
        <v>1.49998993295347E-2</v>
      </c>
      <c r="S147" s="73">
        <f t="shared" si="99"/>
        <v>499</v>
      </c>
      <c r="T147" s="75">
        <f t="shared" si="100"/>
        <v>9.8984368801079102E-3</v>
      </c>
      <c r="U147" s="56"/>
      <c r="V147" s="175">
        <f t="shared" si="101"/>
        <v>50664</v>
      </c>
      <c r="W147" s="76">
        <f t="shared" si="108"/>
        <v>749</v>
      </c>
      <c r="X147" s="77">
        <f t="shared" si="111"/>
        <v>1.5005509365922067E-2</v>
      </c>
      <c r="Y147" s="73">
        <f t="shared" si="103"/>
        <v>252</v>
      </c>
      <c r="Z147" s="74">
        <f t="shared" si="104"/>
        <v>4.9739459971577448E-3</v>
      </c>
      <c r="AB147" s="167">
        <f t="shared" si="86"/>
        <v>9.4349403836184551E-2</v>
      </c>
    </row>
    <row r="148" spans="1:28" s="7" customFormat="1" x14ac:dyDescent="0.25">
      <c r="A148" s="55" t="s">
        <v>23</v>
      </c>
      <c r="B148" s="56"/>
      <c r="C148" s="56"/>
      <c r="D148" s="56" t="s">
        <v>7</v>
      </c>
      <c r="E148" s="57">
        <v>25</v>
      </c>
      <c r="F148" s="70"/>
      <c r="G148" s="71"/>
      <c r="H148" s="72"/>
      <c r="I148" s="56"/>
      <c r="J148" s="171">
        <f t="shared" si="105"/>
        <v>50662</v>
      </c>
      <c r="K148" s="59">
        <f t="shared" si="106"/>
        <v>749</v>
      </c>
      <c r="L148" s="60">
        <f t="shared" si="109"/>
        <v>1.5006110632500552E-2</v>
      </c>
      <c r="M148" s="73"/>
      <c r="N148" s="74"/>
      <c r="O148" s="56"/>
      <c r="P148" s="173">
        <f t="shared" si="97"/>
        <v>51169</v>
      </c>
      <c r="Q148" s="62">
        <f t="shared" si="107"/>
        <v>757</v>
      </c>
      <c r="R148" s="63">
        <f t="shared" si="110"/>
        <v>1.5016265968420218E-2</v>
      </c>
      <c r="S148" s="73">
        <f t="shared" si="99"/>
        <v>507</v>
      </c>
      <c r="T148" s="75">
        <f t="shared" si="100"/>
        <v>9.9083429420156743E-3</v>
      </c>
      <c r="U148" s="56"/>
      <c r="V148" s="175">
        <f t="shared" si="101"/>
        <v>51425</v>
      </c>
      <c r="W148" s="76">
        <f t="shared" si="108"/>
        <v>761</v>
      </c>
      <c r="X148" s="77">
        <f t="shared" si="111"/>
        <v>1.5020527396178747E-2</v>
      </c>
      <c r="Y148" s="73">
        <f t="shared" si="103"/>
        <v>256</v>
      </c>
      <c r="Z148" s="74">
        <f t="shared" si="104"/>
        <v>4.978123480797278E-3</v>
      </c>
      <c r="AB148" s="167">
        <f t="shared" si="86"/>
        <v>9.4358494179736546E-2</v>
      </c>
    </row>
    <row r="149" spans="1:28" s="7" customFormat="1" x14ac:dyDescent="0.25">
      <c r="A149" s="55" t="s">
        <v>24</v>
      </c>
      <c r="B149" s="56"/>
      <c r="C149" s="56"/>
      <c r="D149" s="56" t="s">
        <v>7</v>
      </c>
      <c r="E149" s="57">
        <v>26</v>
      </c>
      <c r="F149" s="70"/>
      <c r="G149" s="71"/>
      <c r="H149" s="72"/>
      <c r="I149" s="56"/>
      <c r="J149" s="58"/>
      <c r="K149" s="59"/>
      <c r="L149" s="60"/>
      <c r="M149" s="73"/>
      <c r="N149" s="74"/>
      <c r="O149" s="56"/>
      <c r="P149" s="173">
        <f t="shared" ref="P149" si="112">ROUND(P148*1.015,0)</f>
        <v>51937</v>
      </c>
      <c r="Q149" s="62">
        <f t="shared" si="107"/>
        <v>768</v>
      </c>
      <c r="R149" s="63">
        <f t="shared" si="110"/>
        <v>1.500908753346753E-2</v>
      </c>
      <c r="S149" s="73"/>
      <c r="T149" s="75"/>
      <c r="U149" s="56"/>
      <c r="V149" s="175">
        <f t="shared" si="101"/>
        <v>52197</v>
      </c>
      <c r="W149" s="76">
        <f t="shared" si="108"/>
        <v>772</v>
      </c>
      <c r="X149" s="77">
        <f t="shared" si="111"/>
        <v>1.501215362177929E-2</v>
      </c>
      <c r="Y149" s="73">
        <f t="shared" si="103"/>
        <v>260</v>
      </c>
      <c r="Z149" s="74">
        <f t="shared" si="104"/>
        <v>4.9811291836695595E-3</v>
      </c>
      <c r="AB149" s="167">
        <f t="shared" si="86"/>
        <v>9.4391445644197505E-2</v>
      </c>
    </row>
    <row r="150" spans="1:28" s="7" customFormat="1" x14ac:dyDescent="0.25">
      <c r="A150" s="55" t="s">
        <v>25</v>
      </c>
      <c r="B150" s="56"/>
      <c r="C150" s="56"/>
      <c r="D150" s="96" t="s">
        <v>7</v>
      </c>
      <c r="E150" s="57">
        <v>27</v>
      </c>
      <c r="F150" s="9"/>
      <c r="G150" s="10"/>
      <c r="H150" s="11"/>
      <c r="J150" s="58"/>
      <c r="K150" s="59"/>
      <c r="L150" s="60"/>
      <c r="M150" s="73"/>
      <c r="N150" s="74"/>
      <c r="O150" s="56"/>
      <c r="P150" s="61"/>
      <c r="Q150" s="62"/>
      <c r="R150" s="63"/>
      <c r="S150" s="73"/>
      <c r="T150" s="75"/>
      <c r="U150" s="56"/>
      <c r="V150" s="175">
        <f t="shared" ref="V150" si="113">ROUND(V149*1.015,0)</f>
        <v>52980</v>
      </c>
      <c r="W150" s="76">
        <f t="shared" si="108"/>
        <v>783</v>
      </c>
      <c r="X150" s="77">
        <f t="shared" si="111"/>
        <v>1.5000862118512558E-2</v>
      </c>
      <c r="Y150" s="73"/>
      <c r="Z150" s="74"/>
      <c r="AB150" s="167">
        <f t="shared" si="86"/>
        <v>9.4401983061350961E-2</v>
      </c>
    </row>
    <row r="151" spans="1:28" s="7" customFormat="1" x14ac:dyDescent="0.25">
      <c r="A151" s="55"/>
      <c r="B151" s="56"/>
      <c r="C151" s="56"/>
      <c r="D151" s="96"/>
      <c r="E151" s="57"/>
      <c r="F151" s="9"/>
      <c r="G151" s="10"/>
      <c r="H151" s="11"/>
      <c r="J151" s="58"/>
      <c r="K151" s="59"/>
      <c r="L151" s="60"/>
      <c r="M151" s="73"/>
      <c r="N151" s="74"/>
      <c r="O151" s="56"/>
      <c r="P151" s="61"/>
      <c r="Q151" s="62"/>
      <c r="R151" s="63"/>
      <c r="S151" s="73"/>
      <c r="T151" s="75"/>
      <c r="U151" s="56"/>
      <c r="V151" s="175"/>
      <c r="W151" s="76"/>
      <c r="X151" s="77"/>
      <c r="Y151" s="73"/>
      <c r="Z151" s="74"/>
      <c r="AB151" s="167"/>
    </row>
    <row r="152" spans="1:28" s="7" customFormat="1" x14ac:dyDescent="0.25">
      <c r="A152" s="21"/>
      <c r="B152" s="21"/>
      <c r="C152" s="21"/>
      <c r="D152" s="21"/>
      <c r="E152" s="24"/>
      <c r="F152" s="22"/>
      <c r="G152" s="22"/>
      <c r="H152" s="23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68"/>
      <c r="U152" s="21"/>
      <c r="V152" s="21"/>
      <c r="W152" s="21"/>
      <c r="X152" s="21"/>
      <c r="Y152" s="29"/>
      <c r="Z152" s="21"/>
      <c r="AB152" s="167"/>
    </row>
    <row r="153" spans="1:28" s="7" customFormat="1" x14ac:dyDescent="0.25">
      <c r="A153" s="7" t="str">
        <f t="shared" si="63"/>
        <v>U5 Grade 06 Step 1</v>
      </c>
      <c r="B153" s="7" t="s">
        <v>12</v>
      </c>
      <c r="D153" s="7" t="s">
        <v>8</v>
      </c>
      <c r="E153" s="8">
        <v>1</v>
      </c>
      <c r="F153" s="9">
        <v>37087</v>
      </c>
      <c r="J153" s="170">
        <f>+ROUND(F153,0)</f>
        <v>37087</v>
      </c>
      <c r="K153" s="15"/>
      <c r="L153" s="15"/>
      <c r="M153" s="5"/>
      <c r="N153" s="6">
        <f t="shared" ref="N153:N174" si="114">+M153/F153</f>
        <v>0</v>
      </c>
      <c r="P153" s="172">
        <f>ROUND(J153*(1+P$5),0)</f>
        <v>37458</v>
      </c>
      <c r="Q153" s="32"/>
      <c r="R153" s="32"/>
      <c r="S153" s="5">
        <f>+P153-J153</f>
        <v>371</v>
      </c>
      <c r="T153" s="64">
        <f>+S153/P153</f>
        <v>9.9044262907790059E-3</v>
      </c>
      <c r="V153" s="174">
        <f>ROUND(P153*(1+V$5),0)</f>
        <v>37645</v>
      </c>
      <c r="W153" s="39"/>
      <c r="X153" s="39"/>
      <c r="Y153" s="5">
        <f>+V153-P153</f>
        <v>187</v>
      </c>
      <c r="Z153" s="6">
        <f>+Y153/V153</f>
        <v>4.9674591579226988E-3</v>
      </c>
      <c r="AB153" s="167">
        <f t="shared" si="86"/>
        <v>4.6566583263830973E-2</v>
      </c>
    </row>
    <row r="154" spans="1:28" s="7" customFormat="1" x14ac:dyDescent="0.25">
      <c r="A154" s="7" t="str">
        <f t="shared" si="63"/>
        <v>U5 Grade 06 Step 2</v>
      </c>
      <c r="B154" s="7" t="s">
        <v>12</v>
      </c>
      <c r="D154" s="7" t="s">
        <v>8</v>
      </c>
      <c r="E154" s="8">
        <v>2</v>
      </c>
      <c r="F154" s="9">
        <v>37454</v>
      </c>
      <c r="G154" s="10">
        <f t="shared" ref="G154:G174" si="115">+F154-F153</f>
        <v>367</v>
      </c>
      <c r="H154" s="11">
        <f t="shared" ref="H154:H174" si="116">+(F154-F153)/F153</f>
        <v>9.8956507671151619E-3</v>
      </c>
      <c r="J154" s="170">
        <f>ROUND(J153*1.015,0)</f>
        <v>37643</v>
      </c>
      <c r="K154" s="16">
        <f>+J154-J153</f>
        <v>556</v>
      </c>
      <c r="L154" s="17">
        <f t="shared" ref="L154:L174" si="117">+(J154-J153)/J153</f>
        <v>1.4991776094049128E-2</v>
      </c>
      <c r="M154" s="5">
        <f t="shared" ref="M154:M174" si="118">+J154-F154</f>
        <v>189</v>
      </c>
      <c r="N154" s="6">
        <f t="shared" si="114"/>
        <v>5.0461899930581517E-3</v>
      </c>
      <c r="P154" s="172">
        <f t="shared" ref="P154:P177" si="119">ROUND(J154*(1+P$5),0)</f>
        <v>38019</v>
      </c>
      <c r="Q154" s="33">
        <f>+P154-P153</f>
        <v>561</v>
      </c>
      <c r="R154" s="34">
        <f t="shared" ref="R154:R174" si="120">+(P154-P153)/P153</f>
        <v>1.497677398686529E-2</v>
      </c>
      <c r="S154" s="5">
        <f t="shared" ref="S154:S177" si="121">+P154-J154</f>
        <v>376</v>
      </c>
      <c r="T154" s="64">
        <f t="shared" ref="T154:T177" si="122">+S154/P154</f>
        <v>9.8897919461321971E-3</v>
      </c>
      <c r="V154" s="174">
        <f t="shared" ref="V154:V178" si="123">ROUND(P154*(1+V$5),0)</f>
        <v>38209</v>
      </c>
      <c r="W154" s="40">
        <f>+V154-V153</f>
        <v>564</v>
      </c>
      <c r="X154" s="41">
        <f t="shared" ref="X154:X174" si="124">+(V154-V153)/V153</f>
        <v>1.4982069331916589E-2</v>
      </c>
      <c r="Y154" s="5">
        <f t="shared" ref="Y154:Y178" si="125">+V154-P154</f>
        <v>190</v>
      </c>
      <c r="Z154" s="6">
        <f t="shared" ref="Z154:Z178" si="126">+Y154/V154</f>
        <v>4.9726504226752857E-3</v>
      </c>
      <c r="AB154" s="167">
        <f t="shared" si="86"/>
        <v>4.6506532277943637E-2</v>
      </c>
    </row>
    <row r="155" spans="1:28" s="7" customFormat="1" x14ac:dyDescent="0.25">
      <c r="A155" s="7" t="str">
        <f t="shared" si="63"/>
        <v>U5 Grade 06 Step 3</v>
      </c>
      <c r="B155" s="7" t="s">
        <v>12</v>
      </c>
      <c r="D155" s="7" t="s">
        <v>8</v>
      </c>
      <c r="E155" s="8">
        <v>3</v>
      </c>
      <c r="F155" s="9">
        <v>37822</v>
      </c>
      <c r="G155" s="10">
        <f t="shared" si="115"/>
        <v>368</v>
      </c>
      <c r="H155" s="11">
        <f t="shared" si="116"/>
        <v>9.8253858065894158E-3</v>
      </c>
      <c r="J155" s="170">
        <f t="shared" ref="J155:J177" si="127">ROUND(J154*1.015,0)</f>
        <v>38208</v>
      </c>
      <c r="K155" s="16">
        <f t="shared" ref="K155:K177" si="128">+J155-J154</f>
        <v>565</v>
      </c>
      <c r="L155" s="17">
        <f t="shared" si="117"/>
        <v>1.5009430704247801E-2</v>
      </c>
      <c r="M155" s="5">
        <f t="shared" si="118"/>
        <v>386</v>
      </c>
      <c r="N155" s="6">
        <f t="shared" si="114"/>
        <v>1.0205700386018719E-2</v>
      </c>
      <c r="P155" s="172">
        <f t="shared" si="119"/>
        <v>38590</v>
      </c>
      <c r="Q155" s="33">
        <f t="shared" ref="Q155:Q178" si="129">+P155-P154</f>
        <v>571</v>
      </c>
      <c r="R155" s="34">
        <f t="shared" si="120"/>
        <v>1.5018806386280543E-2</v>
      </c>
      <c r="S155" s="5">
        <f t="shared" si="121"/>
        <v>382</v>
      </c>
      <c r="T155" s="64">
        <f t="shared" si="122"/>
        <v>9.8989375485877169E-3</v>
      </c>
      <c r="V155" s="174">
        <f t="shared" si="123"/>
        <v>38783</v>
      </c>
      <c r="W155" s="40">
        <f t="shared" ref="W155:W179" si="130">+V155-V154</f>
        <v>574</v>
      </c>
      <c r="X155" s="41">
        <f t="shared" si="124"/>
        <v>1.5022638645345338E-2</v>
      </c>
      <c r="Y155" s="5">
        <f t="shared" si="125"/>
        <v>193</v>
      </c>
      <c r="Z155" s="6">
        <f t="shared" si="126"/>
        <v>4.9764071887167059E-3</v>
      </c>
      <c r="AB155" s="167">
        <f t="shared" si="86"/>
        <v>4.6548653462140425E-2</v>
      </c>
    </row>
    <row r="156" spans="1:28" s="7" customFormat="1" x14ac:dyDescent="0.25">
      <c r="A156" s="7" t="str">
        <f t="shared" si="63"/>
        <v>U5 Grade 06 Step 4</v>
      </c>
      <c r="B156" s="7" t="s">
        <v>12</v>
      </c>
      <c r="D156" s="7" t="s">
        <v>8</v>
      </c>
      <c r="E156" s="8">
        <v>4</v>
      </c>
      <c r="F156" s="9">
        <v>38184</v>
      </c>
      <c r="G156" s="10">
        <f t="shared" si="115"/>
        <v>362</v>
      </c>
      <c r="H156" s="11">
        <f t="shared" si="116"/>
        <v>9.5711490666807678E-3</v>
      </c>
      <c r="J156" s="170">
        <f t="shared" si="127"/>
        <v>38781</v>
      </c>
      <c r="K156" s="16">
        <f t="shared" si="128"/>
        <v>573</v>
      </c>
      <c r="L156" s="17">
        <f t="shared" si="117"/>
        <v>1.4996859296482413E-2</v>
      </c>
      <c r="M156" s="5">
        <f t="shared" si="118"/>
        <v>597</v>
      </c>
      <c r="N156" s="6">
        <f t="shared" si="114"/>
        <v>1.5634820867379006E-2</v>
      </c>
      <c r="P156" s="172">
        <f t="shared" si="119"/>
        <v>39169</v>
      </c>
      <c r="Q156" s="33">
        <f t="shared" si="129"/>
        <v>579</v>
      </c>
      <c r="R156" s="34">
        <f t="shared" si="120"/>
        <v>1.5003887017362012E-2</v>
      </c>
      <c r="S156" s="5">
        <f t="shared" si="121"/>
        <v>388</v>
      </c>
      <c r="T156" s="64">
        <f t="shared" si="122"/>
        <v>9.9057928463836195E-3</v>
      </c>
      <c r="V156" s="174">
        <f t="shared" si="123"/>
        <v>39365</v>
      </c>
      <c r="W156" s="40">
        <f t="shared" si="130"/>
        <v>582</v>
      </c>
      <c r="X156" s="41">
        <f t="shared" si="124"/>
        <v>1.5006575045767476E-2</v>
      </c>
      <c r="Y156" s="5">
        <f t="shared" si="125"/>
        <v>196</v>
      </c>
      <c r="Z156" s="6">
        <f t="shared" si="126"/>
        <v>4.9790422964562427E-3</v>
      </c>
      <c r="AB156" s="167">
        <f t="shared" si="86"/>
        <v>4.6523993087863882E-2</v>
      </c>
    </row>
    <row r="157" spans="1:28" s="7" customFormat="1" x14ac:dyDescent="0.25">
      <c r="A157" s="7" t="str">
        <f t="shared" si="63"/>
        <v>U5 Grade 06 Step 5</v>
      </c>
      <c r="B157" s="7" t="s">
        <v>12</v>
      </c>
      <c r="D157" s="7" t="s">
        <v>8</v>
      </c>
      <c r="E157" s="8">
        <v>5</v>
      </c>
      <c r="F157" s="9">
        <v>38365</v>
      </c>
      <c r="G157" s="10">
        <f t="shared" si="115"/>
        <v>181</v>
      </c>
      <c r="H157" s="11">
        <f t="shared" si="116"/>
        <v>4.7402053216006705E-3</v>
      </c>
      <c r="J157" s="170">
        <f t="shared" si="127"/>
        <v>39363</v>
      </c>
      <c r="K157" s="16">
        <f t="shared" si="128"/>
        <v>582</v>
      </c>
      <c r="L157" s="17">
        <f t="shared" si="117"/>
        <v>1.5007348959542043E-2</v>
      </c>
      <c r="M157" s="5">
        <f t="shared" si="118"/>
        <v>998</v>
      </c>
      <c r="N157" s="6">
        <f t="shared" si="114"/>
        <v>2.6013293366349537E-2</v>
      </c>
      <c r="P157" s="172">
        <f t="shared" si="119"/>
        <v>39757</v>
      </c>
      <c r="Q157" s="33">
        <f t="shared" si="129"/>
        <v>588</v>
      </c>
      <c r="R157" s="34">
        <f t="shared" si="120"/>
        <v>1.50118716331793E-2</v>
      </c>
      <c r="S157" s="5">
        <f t="shared" si="121"/>
        <v>394</v>
      </c>
      <c r="T157" s="64">
        <f t="shared" si="122"/>
        <v>9.9102044922906654E-3</v>
      </c>
      <c r="V157" s="174">
        <f t="shared" si="123"/>
        <v>39956</v>
      </c>
      <c r="W157" s="40">
        <f t="shared" si="130"/>
        <v>591</v>
      </c>
      <c r="X157" s="41">
        <f t="shared" si="124"/>
        <v>1.5013336720436936E-2</v>
      </c>
      <c r="Y157" s="5">
        <f t="shared" si="125"/>
        <v>199</v>
      </c>
      <c r="Z157" s="6">
        <f t="shared" si="126"/>
        <v>4.9804785263790168E-3</v>
      </c>
      <c r="AB157" s="167">
        <f t="shared" si="86"/>
        <v>4.654391157442573E-2</v>
      </c>
    </row>
    <row r="158" spans="1:28" s="7" customFormat="1" x14ac:dyDescent="0.25">
      <c r="A158" s="7" t="str">
        <f t="shared" si="63"/>
        <v>U5 Grade 06 Step 6</v>
      </c>
      <c r="B158" s="7" t="s">
        <v>12</v>
      </c>
      <c r="D158" s="7" t="s">
        <v>8</v>
      </c>
      <c r="E158" s="8">
        <v>6</v>
      </c>
      <c r="F158" s="9">
        <v>38730</v>
      </c>
      <c r="G158" s="10">
        <f t="shared" si="115"/>
        <v>365</v>
      </c>
      <c r="H158" s="11">
        <f t="shared" si="116"/>
        <v>9.5138798383943707E-3</v>
      </c>
      <c r="J158" s="170">
        <f t="shared" si="127"/>
        <v>39953</v>
      </c>
      <c r="K158" s="16">
        <f t="shared" si="128"/>
        <v>590</v>
      </c>
      <c r="L158" s="17">
        <f t="shared" si="117"/>
        <v>1.498869496735513E-2</v>
      </c>
      <c r="M158" s="5">
        <f t="shared" si="118"/>
        <v>1223</v>
      </c>
      <c r="N158" s="6">
        <f t="shared" si="114"/>
        <v>3.157758843273948E-2</v>
      </c>
      <c r="P158" s="172">
        <f t="shared" si="119"/>
        <v>40353</v>
      </c>
      <c r="Q158" s="33">
        <f t="shared" si="129"/>
        <v>596</v>
      </c>
      <c r="R158" s="34">
        <f t="shared" si="120"/>
        <v>1.4991070754835627E-2</v>
      </c>
      <c r="S158" s="5">
        <f t="shared" si="121"/>
        <v>400</v>
      </c>
      <c r="T158" s="64">
        <f t="shared" si="122"/>
        <v>9.9125219934081722E-3</v>
      </c>
      <c r="V158" s="174">
        <f t="shared" si="123"/>
        <v>40555</v>
      </c>
      <c r="W158" s="40">
        <f t="shared" si="130"/>
        <v>599</v>
      </c>
      <c r="X158" s="41">
        <f t="shared" si="124"/>
        <v>1.4991490639703673E-2</v>
      </c>
      <c r="Y158" s="5">
        <f t="shared" si="125"/>
        <v>202</v>
      </c>
      <c r="Z158" s="6">
        <f t="shared" si="126"/>
        <v>4.9808901491801257E-3</v>
      </c>
      <c r="AB158" s="167">
        <f t="shared" si="86"/>
        <v>4.6526630883567302E-2</v>
      </c>
    </row>
    <row r="159" spans="1:28" s="7" customFormat="1" x14ac:dyDescent="0.25">
      <c r="A159" s="7" t="str">
        <f t="shared" si="63"/>
        <v>U5 Grade 06 Step 7</v>
      </c>
      <c r="B159" s="7" t="s">
        <v>12</v>
      </c>
      <c r="D159" s="7" t="s">
        <v>8</v>
      </c>
      <c r="E159" s="8">
        <v>7</v>
      </c>
      <c r="F159" s="9">
        <v>39102</v>
      </c>
      <c r="G159" s="10">
        <f t="shared" si="115"/>
        <v>372</v>
      </c>
      <c r="H159" s="11">
        <f t="shared" si="116"/>
        <v>9.6049573973663819E-3</v>
      </c>
      <c r="J159" s="170">
        <f t="shared" si="127"/>
        <v>40552</v>
      </c>
      <c r="K159" s="16">
        <f t="shared" si="128"/>
        <v>599</v>
      </c>
      <c r="L159" s="17">
        <f t="shared" si="117"/>
        <v>1.4992616324180913E-2</v>
      </c>
      <c r="M159" s="5">
        <f t="shared" si="118"/>
        <v>1450</v>
      </c>
      <c r="N159" s="6">
        <f t="shared" si="114"/>
        <v>3.7082502173801851E-2</v>
      </c>
      <c r="P159" s="172">
        <f t="shared" si="119"/>
        <v>40958</v>
      </c>
      <c r="Q159" s="33">
        <f t="shared" si="129"/>
        <v>605</v>
      </c>
      <c r="R159" s="34">
        <f t="shared" si="120"/>
        <v>1.4992689515029861E-2</v>
      </c>
      <c r="S159" s="5">
        <f t="shared" si="121"/>
        <v>406</v>
      </c>
      <c r="T159" s="64">
        <f t="shared" si="122"/>
        <v>9.9125933883490412E-3</v>
      </c>
      <c r="V159" s="174">
        <f t="shared" si="123"/>
        <v>41163</v>
      </c>
      <c r="W159" s="40">
        <f t="shared" si="130"/>
        <v>608</v>
      </c>
      <c r="X159" s="41">
        <f t="shared" si="124"/>
        <v>1.4991986191591665E-2</v>
      </c>
      <c r="Y159" s="5">
        <f t="shared" si="125"/>
        <v>205</v>
      </c>
      <c r="Z159" s="6">
        <f t="shared" si="126"/>
        <v>4.9802006656463329E-3</v>
      </c>
      <c r="AB159" s="167">
        <f t="shared" si="86"/>
        <v>4.6499211877764783E-2</v>
      </c>
    </row>
    <row r="160" spans="1:28" s="7" customFormat="1" x14ac:dyDescent="0.25">
      <c r="A160" s="7" t="str">
        <f t="shared" si="63"/>
        <v>U5 Grade 06 Step 8</v>
      </c>
      <c r="B160" s="7" t="s">
        <v>12</v>
      </c>
      <c r="D160" s="7" t="s">
        <v>8</v>
      </c>
      <c r="E160" s="8">
        <v>8</v>
      </c>
      <c r="F160" s="9">
        <v>39476</v>
      </c>
      <c r="G160" s="10">
        <f t="shared" si="115"/>
        <v>374</v>
      </c>
      <c r="H160" s="11">
        <f t="shared" si="116"/>
        <v>9.5647281468978565E-3</v>
      </c>
      <c r="J160" s="170">
        <f t="shared" si="127"/>
        <v>41160</v>
      </c>
      <c r="K160" s="16">
        <f t="shared" si="128"/>
        <v>608</v>
      </c>
      <c r="L160" s="17">
        <f t="shared" si="117"/>
        <v>1.4993095285066088E-2</v>
      </c>
      <c r="M160" s="5">
        <f t="shared" si="118"/>
        <v>1684</v>
      </c>
      <c r="N160" s="6">
        <f t="shared" si="114"/>
        <v>4.2658830681933324E-2</v>
      </c>
      <c r="P160" s="172">
        <f t="shared" si="119"/>
        <v>41572</v>
      </c>
      <c r="Q160" s="33">
        <f t="shared" si="129"/>
        <v>614</v>
      </c>
      <c r="R160" s="34">
        <f t="shared" si="120"/>
        <v>1.4990966355779092E-2</v>
      </c>
      <c r="S160" s="5">
        <f t="shared" si="121"/>
        <v>412</v>
      </c>
      <c r="T160" s="64">
        <f t="shared" si="122"/>
        <v>9.910516693928605E-3</v>
      </c>
      <c r="V160" s="174">
        <f t="shared" si="123"/>
        <v>41780</v>
      </c>
      <c r="W160" s="40">
        <f t="shared" si="130"/>
        <v>617</v>
      </c>
      <c r="X160" s="41">
        <f t="shared" si="124"/>
        <v>1.4989189320506279E-2</v>
      </c>
      <c r="Y160" s="5">
        <f t="shared" si="125"/>
        <v>208</v>
      </c>
      <c r="Z160" s="6">
        <f t="shared" si="126"/>
        <v>4.9784585926280515E-3</v>
      </c>
      <c r="AB160" s="167">
        <f t="shared" si="86"/>
        <v>4.6514540490444102E-2</v>
      </c>
    </row>
    <row r="161" spans="1:28" s="7" customFormat="1" x14ac:dyDescent="0.25">
      <c r="A161" s="7" t="str">
        <f t="shared" si="63"/>
        <v>U5 Grade 06 Step 9</v>
      </c>
      <c r="B161" s="7" t="s">
        <v>12</v>
      </c>
      <c r="D161" s="7" t="s">
        <v>8</v>
      </c>
      <c r="E161" s="8">
        <v>9</v>
      </c>
      <c r="F161" s="9">
        <v>39857</v>
      </c>
      <c r="G161" s="10">
        <f t="shared" si="115"/>
        <v>381</v>
      </c>
      <c r="H161" s="11">
        <f t="shared" si="116"/>
        <v>9.6514337825514239E-3</v>
      </c>
      <c r="J161" s="170">
        <f t="shared" si="127"/>
        <v>41777</v>
      </c>
      <c r="K161" s="16">
        <f t="shared" si="128"/>
        <v>617</v>
      </c>
      <c r="L161" s="17">
        <f t="shared" si="117"/>
        <v>1.4990281827016521E-2</v>
      </c>
      <c r="M161" s="5">
        <f t="shared" si="118"/>
        <v>1920</v>
      </c>
      <c r="N161" s="6">
        <f t="shared" si="114"/>
        <v>4.8172215671023907E-2</v>
      </c>
      <c r="P161" s="172">
        <f t="shared" si="119"/>
        <v>42195</v>
      </c>
      <c r="Q161" s="33">
        <f t="shared" si="129"/>
        <v>623</v>
      </c>
      <c r="R161" s="34">
        <f t="shared" si="120"/>
        <v>1.4986048301741557E-2</v>
      </c>
      <c r="S161" s="5">
        <f t="shared" si="121"/>
        <v>418</v>
      </c>
      <c r="T161" s="64">
        <f t="shared" si="122"/>
        <v>9.9063870126792266E-3</v>
      </c>
      <c r="V161" s="174">
        <f t="shared" si="123"/>
        <v>42406</v>
      </c>
      <c r="W161" s="40">
        <f t="shared" si="130"/>
        <v>626</v>
      </c>
      <c r="X161" s="41">
        <f t="shared" si="124"/>
        <v>1.498324557204404E-2</v>
      </c>
      <c r="Y161" s="5">
        <f t="shared" si="125"/>
        <v>211</v>
      </c>
      <c r="Z161" s="6">
        <f t="shared" si="126"/>
        <v>4.9757109842946757E-3</v>
      </c>
      <c r="AB161" s="167">
        <f t="shared" si="86"/>
        <v>4.6493262918908249E-2</v>
      </c>
    </row>
    <row r="162" spans="1:28" s="7" customFormat="1" x14ac:dyDescent="0.25">
      <c r="A162" s="7" t="str">
        <f t="shared" si="63"/>
        <v>U5 Grade 06 Step 10</v>
      </c>
      <c r="B162" s="7" t="s">
        <v>12</v>
      </c>
      <c r="D162" s="7" t="s">
        <v>8</v>
      </c>
      <c r="E162" s="8">
        <v>10</v>
      </c>
      <c r="F162" s="9">
        <v>40244</v>
      </c>
      <c r="G162" s="10">
        <f t="shared" si="115"/>
        <v>387</v>
      </c>
      <c r="H162" s="11">
        <f t="shared" si="116"/>
        <v>9.7097122211907572E-3</v>
      </c>
      <c r="J162" s="170">
        <f t="shared" si="127"/>
        <v>42404</v>
      </c>
      <c r="K162" s="16">
        <f t="shared" si="128"/>
        <v>627</v>
      </c>
      <c r="L162" s="17">
        <f t="shared" si="117"/>
        <v>1.5008258132465232E-2</v>
      </c>
      <c r="M162" s="5">
        <f t="shared" si="118"/>
        <v>2160</v>
      </c>
      <c r="N162" s="6">
        <f t="shared" si="114"/>
        <v>5.3672597157340227E-2</v>
      </c>
      <c r="P162" s="172">
        <f t="shared" si="119"/>
        <v>42828</v>
      </c>
      <c r="Q162" s="33">
        <f t="shared" si="129"/>
        <v>633</v>
      </c>
      <c r="R162" s="34">
        <f t="shared" si="120"/>
        <v>1.5001777461784572E-2</v>
      </c>
      <c r="S162" s="5">
        <f t="shared" si="121"/>
        <v>424</v>
      </c>
      <c r="T162" s="64">
        <f t="shared" si="122"/>
        <v>9.9000653777902309E-3</v>
      </c>
      <c r="V162" s="174">
        <f t="shared" si="123"/>
        <v>43042</v>
      </c>
      <c r="W162" s="40">
        <f t="shared" si="130"/>
        <v>636</v>
      </c>
      <c r="X162" s="41">
        <f t="shared" si="124"/>
        <v>1.4997877658821865E-2</v>
      </c>
      <c r="Y162" s="5">
        <f t="shared" si="125"/>
        <v>214</v>
      </c>
      <c r="Z162" s="6">
        <f t="shared" si="126"/>
        <v>4.9718879234236331E-3</v>
      </c>
      <c r="AB162" s="167">
        <f t="shared" si="86"/>
        <v>4.6486749331388279E-2</v>
      </c>
    </row>
    <row r="163" spans="1:28" s="7" customFormat="1" x14ac:dyDescent="0.25">
      <c r="A163" s="7" t="str">
        <f t="shared" si="63"/>
        <v>U5 Grade 06 Step 11</v>
      </c>
      <c r="B163" s="7" t="s">
        <v>12</v>
      </c>
      <c r="D163" s="7" t="s">
        <v>8</v>
      </c>
      <c r="E163" s="8">
        <v>11</v>
      </c>
      <c r="F163" s="9">
        <v>40829</v>
      </c>
      <c r="G163" s="10">
        <f t="shared" si="115"/>
        <v>585</v>
      </c>
      <c r="H163" s="11">
        <f t="shared" si="116"/>
        <v>1.4536328396779645E-2</v>
      </c>
      <c r="J163" s="170">
        <f t="shared" si="127"/>
        <v>43040</v>
      </c>
      <c r="K163" s="16">
        <f t="shared" si="128"/>
        <v>636</v>
      </c>
      <c r="L163" s="17">
        <f t="shared" si="117"/>
        <v>1.499858503914725E-2</v>
      </c>
      <c r="M163" s="5">
        <f t="shared" si="118"/>
        <v>2211</v>
      </c>
      <c r="N163" s="6">
        <f t="shared" si="114"/>
        <v>5.4152685591123954E-2</v>
      </c>
      <c r="P163" s="172">
        <f t="shared" si="119"/>
        <v>43470</v>
      </c>
      <c r="Q163" s="33">
        <f t="shared" si="129"/>
        <v>642</v>
      </c>
      <c r="R163" s="34">
        <f t="shared" si="120"/>
        <v>1.4990193331465396E-2</v>
      </c>
      <c r="S163" s="5">
        <f t="shared" si="121"/>
        <v>430</v>
      </c>
      <c r="T163" s="64">
        <f t="shared" si="122"/>
        <v>9.8918794570968492E-3</v>
      </c>
      <c r="V163" s="174">
        <f t="shared" si="123"/>
        <v>43687</v>
      </c>
      <c r="W163" s="40">
        <f t="shared" si="130"/>
        <v>645</v>
      </c>
      <c r="X163" s="41">
        <f t="shared" si="124"/>
        <v>1.4985363133683378E-2</v>
      </c>
      <c r="Y163" s="5">
        <f t="shared" si="125"/>
        <v>217</v>
      </c>
      <c r="Z163" s="6">
        <f t="shared" si="126"/>
        <v>4.9671526998878385E-3</v>
      </c>
      <c r="AB163" s="167">
        <f t="shared" si="86"/>
        <v>4.6470405059046156E-2</v>
      </c>
    </row>
    <row r="164" spans="1:28" s="7" customFormat="1" x14ac:dyDescent="0.25">
      <c r="A164" s="7" t="str">
        <f t="shared" si="63"/>
        <v>U5 Grade 06 Step 12</v>
      </c>
      <c r="B164" s="7" t="s">
        <v>12</v>
      </c>
      <c r="D164" s="7" t="s">
        <v>8</v>
      </c>
      <c r="E164" s="8">
        <v>12</v>
      </c>
      <c r="F164" s="9">
        <v>41527</v>
      </c>
      <c r="G164" s="10">
        <f t="shared" si="115"/>
        <v>698</v>
      </c>
      <c r="H164" s="11">
        <f t="shared" si="116"/>
        <v>1.7095691787699919E-2</v>
      </c>
      <c r="J164" s="170">
        <f t="shared" si="127"/>
        <v>43686</v>
      </c>
      <c r="K164" s="16">
        <f t="shared" si="128"/>
        <v>646</v>
      </c>
      <c r="L164" s="17">
        <f t="shared" si="117"/>
        <v>1.5009293680297398E-2</v>
      </c>
      <c r="M164" s="5">
        <f t="shared" si="118"/>
        <v>2159</v>
      </c>
      <c r="N164" s="6">
        <f t="shared" si="114"/>
        <v>5.1990271389698271E-2</v>
      </c>
      <c r="P164" s="172">
        <f t="shared" si="119"/>
        <v>44123</v>
      </c>
      <c r="Q164" s="33">
        <f t="shared" si="129"/>
        <v>653</v>
      </c>
      <c r="R164" s="34">
        <f t="shared" si="120"/>
        <v>1.5021854152288934E-2</v>
      </c>
      <c r="S164" s="5">
        <f t="shared" si="121"/>
        <v>437</v>
      </c>
      <c r="T164" s="64">
        <f t="shared" si="122"/>
        <v>9.9041316320286465E-3</v>
      </c>
      <c r="V164" s="174">
        <f t="shared" si="123"/>
        <v>44344</v>
      </c>
      <c r="W164" s="40">
        <f t="shared" si="130"/>
        <v>657</v>
      </c>
      <c r="X164" s="41">
        <f t="shared" si="124"/>
        <v>1.5038798727310183E-2</v>
      </c>
      <c r="Y164" s="5">
        <f t="shared" si="125"/>
        <v>221</v>
      </c>
      <c r="Z164" s="6">
        <f t="shared" si="126"/>
        <v>4.9837633050694571E-3</v>
      </c>
      <c r="AB164" s="167">
        <f t="shared" si="86"/>
        <v>4.6515469756684684E-2</v>
      </c>
    </row>
    <row r="165" spans="1:28" s="7" customFormat="1" x14ac:dyDescent="0.25">
      <c r="A165" s="7" t="str">
        <f t="shared" si="63"/>
        <v>U5 Grade 06 Step 13</v>
      </c>
      <c r="B165" s="7" t="s">
        <v>12</v>
      </c>
      <c r="D165" s="7" t="s">
        <v>8</v>
      </c>
      <c r="E165" s="8">
        <v>13</v>
      </c>
      <c r="F165" s="9">
        <v>42228</v>
      </c>
      <c r="G165" s="10">
        <f t="shared" si="115"/>
        <v>701</v>
      </c>
      <c r="H165" s="11">
        <f t="shared" si="116"/>
        <v>1.6880583716618103E-2</v>
      </c>
      <c r="J165" s="170">
        <f t="shared" si="127"/>
        <v>44341</v>
      </c>
      <c r="K165" s="16">
        <f t="shared" si="128"/>
        <v>655</v>
      </c>
      <c r="L165" s="17">
        <f t="shared" si="117"/>
        <v>1.4993361717712768E-2</v>
      </c>
      <c r="M165" s="5">
        <f t="shared" si="118"/>
        <v>2113</v>
      </c>
      <c r="N165" s="6">
        <f t="shared" si="114"/>
        <v>5.0037889551956045E-2</v>
      </c>
      <c r="P165" s="172">
        <f t="shared" si="119"/>
        <v>44784</v>
      </c>
      <c r="Q165" s="33">
        <f t="shared" si="129"/>
        <v>661</v>
      </c>
      <c r="R165" s="34">
        <f t="shared" si="120"/>
        <v>1.4980848990322508E-2</v>
      </c>
      <c r="S165" s="5">
        <f t="shared" si="121"/>
        <v>443</v>
      </c>
      <c r="T165" s="64">
        <f t="shared" si="122"/>
        <v>9.8919256877456237E-3</v>
      </c>
      <c r="V165" s="174">
        <f t="shared" si="123"/>
        <v>45008</v>
      </c>
      <c r="W165" s="40">
        <f t="shared" si="130"/>
        <v>664</v>
      </c>
      <c r="X165" s="41">
        <f t="shared" si="124"/>
        <v>1.497384088038968E-2</v>
      </c>
      <c r="Y165" s="5">
        <f t="shared" si="125"/>
        <v>224</v>
      </c>
      <c r="Z165" s="6">
        <f t="shared" si="126"/>
        <v>4.9768929968005684E-3</v>
      </c>
      <c r="AB165" s="167">
        <f t="shared" si="86"/>
        <v>4.6478644004743191E-2</v>
      </c>
    </row>
    <row r="166" spans="1:28" s="7" customFormat="1" x14ac:dyDescent="0.25">
      <c r="A166" s="7" t="str">
        <f t="shared" ref="A166:A250" si="131">CONCATENATE(B166," Grade ",D166," Step ",E166)</f>
        <v>U5 Grade 06 Step 14</v>
      </c>
      <c r="B166" s="7" t="s">
        <v>12</v>
      </c>
      <c r="D166" s="7" t="s">
        <v>8</v>
      </c>
      <c r="E166" s="8">
        <v>14</v>
      </c>
      <c r="F166" s="9">
        <v>42925</v>
      </c>
      <c r="G166" s="10">
        <f t="shared" si="115"/>
        <v>697</v>
      </c>
      <c r="H166" s="11">
        <f t="shared" si="116"/>
        <v>1.6505636070853463E-2</v>
      </c>
      <c r="J166" s="170">
        <f t="shared" si="127"/>
        <v>45006</v>
      </c>
      <c r="K166" s="16">
        <f t="shared" si="128"/>
        <v>665</v>
      </c>
      <c r="L166" s="17">
        <f t="shared" si="117"/>
        <v>1.4997406463543899E-2</v>
      </c>
      <c r="M166" s="5">
        <f t="shared" si="118"/>
        <v>2081</v>
      </c>
      <c r="N166" s="6">
        <f t="shared" si="114"/>
        <v>4.8479906814210834E-2</v>
      </c>
      <c r="P166" s="172">
        <f t="shared" si="119"/>
        <v>45456</v>
      </c>
      <c r="Q166" s="33">
        <f t="shared" si="129"/>
        <v>672</v>
      </c>
      <c r="R166" s="34">
        <f t="shared" si="120"/>
        <v>1.5005359056806002E-2</v>
      </c>
      <c r="S166" s="5">
        <f t="shared" si="121"/>
        <v>450</v>
      </c>
      <c r="T166" s="64">
        <f t="shared" si="122"/>
        <v>9.899683210137275E-3</v>
      </c>
      <c r="V166" s="174">
        <f t="shared" si="123"/>
        <v>45683</v>
      </c>
      <c r="W166" s="40">
        <f t="shared" si="130"/>
        <v>675</v>
      </c>
      <c r="X166" s="41">
        <f t="shared" si="124"/>
        <v>1.4997333807323142E-2</v>
      </c>
      <c r="Y166" s="5">
        <f t="shared" si="125"/>
        <v>227</v>
      </c>
      <c r="Z166" s="6">
        <f t="shared" si="126"/>
        <v>4.9690256769476613E-3</v>
      </c>
      <c r="AB166" s="167">
        <f t="shared" ref="AB166:AB229" si="132">+(V166-V137)/V137</f>
        <v>4.6479131351078937E-2</v>
      </c>
    </row>
    <row r="167" spans="1:28" s="7" customFormat="1" x14ac:dyDescent="0.25">
      <c r="A167" s="7" t="str">
        <f t="shared" si="131"/>
        <v>U5 Grade 06 Step 15</v>
      </c>
      <c r="B167" s="7" t="s">
        <v>12</v>
      </c>
      <c r="D167" s="7" t="s">
        <v>8</v>
      </c>
      <c r="E167" s="8">
        <v>15</v>
      </c>
      <c r="F167" s="9">
        <v>43621</v>
      </c>
      <c r="G167" s="10">
        <f t="shared" si="115"/>
        <v>696</v>
      </c>
      <c r="H167" s="11">
        <f t="shared" si="116"/>
        <v>1.6214327315084449E-2</v>
      </c>
      <c r="J167" s="170">
        <f t="shared" si="127"/>
        <v>45681</v>
      </c>
      <c r="K167" s="16">
        <f t="shared" si="128"/>
        <v>675</v>
      </c>
      <c r="L167" s="17">
        <f t="shared" si="117"/>
        <v>1.4998000266631116E-2</v>
      </c>
      <c r="M167" s="5">
        <f t="shared" si="118"/>
        <v>2060</v>
      </c>
      <c r="N167" s="6">
        <f t="shared" si="114"/>
        <v>4.7224960454826805E-2</v>
      </c>
      <c r="P167" s="172">
        <f t="shared" si="119"/>
        <v>46138</v>
      </c>
      <c r="Q167" s="33">
        <f t="shared" si="129"/>
        <v>682</v>
      </c>
      <c r="R167" s="34">
        <f t="shared" si="120"/>
        <v>1.5003519887363604E-2</v>
      </c>
      <c r="S167" s="5">
        <f t="shared" si="121"/>
        <v>457</v>
      </c>
      <c r="T167" s="64">
        <f t="shared" si="122"/>
        <v>9.9050674064762242E-3</v>
      </c>
      <c r="V167" s="174">
        <f t="shared" si="123"/>
        <v>46369</v>
      </c>
      <c r="W167" s="40">
        <f t="shared" si="130"/>
        <v>686</v>
      </c>
      <c r="X167" s="41">
        <f t="shared" si="124"/>
        <v>1.5016526935621567E-2</v>
      </c>
      <c r="Y167" s="5">
        <f t="shared" si="125"/>
        <v>231</v>
      </c>
      <c r="Z167" s="6">
        <f t="shared" si="126"/>
        <v>4.981776617999094E-3</v>
      </c>
      <c r="AB167" s="167">
        <f t="shared" si="132"/>
        <v>4.649168340517728E-2</v>
      </c>
    </row>
    <row r="168" spans="1:28" s="7" customFormat="1" x14ac:dyDescent="0.25">
      <c r="A168" s="7" t="str">
        <f t="shared" si="131"/>
        <v>U5 Grade 06 Step 16</v>
      </c>
      <c r="B168" s="7" t="s">
        <v>12</v>
      </c>
      <c r="D168" s="7" t="s">
        <v>8</v>
      </c>
      <c r="E168" s="8">
        <v>16</v>
      </c>
      <c r="F168" s="9">
        <v>44323</v>
      </c>
      <c r="G168" s="10">
        <f t="shared" si="115"/>
        <v>702</v>
      </c>
      <c r="H168" s="11">
        <f t="shared" si="116"/>
        <v>1.6093166135576899E-2</v>
      </c>
      <c r="J168" s="170">
        <f t="shared" si="127"/>
        <v>46366</v>
      </c>
      <c r="K168" s="16">
        <f t="shared" si="128"/>
        <v>685</v>
      </c>
      <c r="L168" s="17">
        <f t="shared" si="117"/>
        <v>1.4995293448041855E-2</v>
      </c>
      <c r="M168" s="5">
        <f t="shared" si="118"/>
        <v>2043</v>
      </c>
      <c r="N168" s="6">
        <f t="shared" si="114"/>
        <v>4.6093450353089815E-2</v>
      </c>
      <c r="P168" s="172">
        <f t="shared" si="119"/>
        <v>46830</v>
      </c>
      <c r="Q168" s="33">
        <f t="shared" si="129"/>
        <v>692</v>
      </c>
      <c r="R168" s="34">
        <f t="shared" si="120"/>
        <v>1.4998482812432268E-2</v>
      </c>
      <c r="S168" s="5">
        <f t="shared" si="121"/>
        <v>464</v>
      </c>
      <c r="T168" s="64">
        <f t="shared" si="122"/>
        <v>9.908178518043988E-3</v>
      </c>
      <c r="V168" s="174">
        <f t="shared" si="123"/>
        <v>47064</v>
      </c>
      <c r="W168" s="40">
        <f t="shared" si="130"/>
        <v>695</v>
      </c>
      <c r="X168" s="41">
        <f t="shared" si="124"/>
        <v>1.4988462119088185E-2</v>
      </c>
      <c r="Y168" s="5">
        <f t="shared" si="125"/>
        <v>234</v>
      </c>
      <c r="Z168" s="6">
        <f t="shared" si="126"/>
        <v>4.9719530851606323E-3</v>
      </c>
      <c r="AB168" s="167">
        <f t="shared" si="132"/>
        <v>4.6471294525725973E-2</v>
      </c>
    </row>
    <row r="169" spans="1:28" s="7" customFormat="1" x14ac:dyDescent="0.25">
      <c r="A169" s="7" t="str">
        <f t="shared" si="131"/>
        <v>U5 Grade 06 Step 17</v>
      </c>
      <c r="B169" s="7" t="s">
        <v>12</v>
      </c>
      <c r="D169" s="7" t="s">
        <v>8</v>
      </c>
      <c r="E169" s="8">
        <v>17</v>
      </c>
      <c r="F169" s="9">
        <v>45101</v>
      </c>
      <c r="G169" s="10">
        <f t="shared" si="115"/>
        <v>778</v>
      </c>
      <c r="H169" s="11">
        <f t="shared" si="116"/>
        <v>1.7552963472689122E-2</v>
      </c>
      <c r="J169" s="170">
        <f t="shared" si="127"/>
        <v>47061</v>
      </c>
      <c r="K169" s="16">
        <f t="shared" si="128"/>
        <v>695</v>
      </c>
      <c r="L169" s="17">
        <f t="shared" si="117"/>
        <v>1.4989431911314325E-2</v>
      </c>
      <c r="M169" s="5">
        <f t="shared" si="118"/>
        <v>1960</v>
      </c>
      <c r="N169" s="6">
        <f t="shared" si="114"/>
        <v>4.3458016451963372E-2</v>
      </c>
      <c r="P169" s="172">
        <f t="shared" si="119"/>
        <v>47532</v>
      </c>
      <c r="Q169" s="33">
        <f t="shared" si="129"/>
        <v>702</v>
      </c>
      <c r="R169" s="34">
        <f t="shared" si="120"/>
        <v>1.4990390775144139E-2</v>
      </c>
      <c r="S169" s="5">
        <f t="shared" si="121"/>
        <v>471</v>
      </c>
      <c r="T169" s="64">
        <f t="shared" si="122"/>
        <v>9.9091138601363291E-3</v>
      </c>
      <c r="V169" s="174">
        <f t="shared" si="123"/>
        <v>47770</v>
      </c>
      <c r="W169" s="40">
        <f t="shared" si="130"/>
        <v>706</v>
      </c>
      <c r="X169" s="41">
        <f t="shared" si="124"/>
        <v>1.5000849906510284E-2</v>
      </c>
      <c r="Y169" s="5">
        <f t="shared" si="125"/>
        <v>238</v>
      </c>
      <c r="Z169" s="6">
        <f t="shared" si="126"/>
        <v>4.9822064056939501E-3</v>
      </c>
      <c r="AB169" s="167">
        <f t="shared" si="132"/>
        <v>4.6463230300773289E-2</v>
      </c>
    </row>
    <row r="170" spans="1:28" s="7" customFormat="1" x14ac:dyDescent="0.25">
      <c r="A170" s="7" t="str">
        <f t="shared" si="131"/>
        <v>U5 Grade 06 Step 18</v>
      </c>
      <c r="B170" s="7" t="s">
        <v>12</v>
      </c>
      <c r="D170" s="7" t="s">
        <v>8</v>
      </c>
      <c r="E170" s="8">
        <v>18</v>
      </c>
      <c r="F170" s="9">
        <v>46056</v>
      </c>
      <c r="G170" s="10">
        <f t="shared" si="115"/>
        <v>955</v>
      </c>
      <c r="H170" s="11">
        <f t="shared" si="116"/>
        <v>2.1174696791645419E-2</v>
      </c>
      <c r="J170" s="170">
        <f t="shared" si="127"/>
        <v>47767</v>
      </c>
      <c r="K170" s="16">
        <f t="shared" si="128"/>
        <v>706</v>
      </c>
      <c r="L170" s="17">
        <f t="shared" si="117"/>
        <v>1.5001806166464801E-2</v>
      </c>
      <c r="M170" s="5">
        <f t="shared" si="118"/>
        <v>1711</v>
      </c>
      <c r="N170" s="6">
        <f t="shared" si="114"/>
        <v>3.7150425568872679E-2</v>
      </c>
      <c r="P170" s="172">
        <f t="shared" si="119"/>
        <v>48245</v>
      </c>
      <c r="Q170" s="33">
        <f t="shared" si="129"/>
        <v>713</v>
      </c>
      <c r="R170" s="34">
        <f t="shared" si="120"/>
        <v>1.5000420769166035E-2</v>
      </c>
      <c r="S170" s="5">
        <f t="shared" si="121"/>
        <v>478</v>
      </c>
      <c r="T170" s="64">
        <f t="shared" si="122"/>
        <v>9.9077624624313403E-3</v>
      </c>
      <c r="V170" s="174">
        <f t="shared" si="123"/>
        <v>48486</v>
      </c>
      <c r="W170" s="40">
        <f t="shared" si="130"/>
        <v>716</v>
      </c>
      <c r="X170" s="41">
        <f t="shared" si="124"/>
        <v>1.4988486497801969E-2</v>
      </c>
      <c r="Y170" s="5">
        <f t="shared" si="125"/>
        <v>241</v>
      </c>
      <c r="Z170" s="6">
        <f t="shared" si="126"/>
        <v>4.9705069504599264E-3</v>
      </c>
      <c r="AB170" s="167">
        <f t="shared" si="132"/>
        <v>4.644537488669228E-2</v>
      </c>
    </row>
    <row r="171" spans="1:28" s="7" customFormat="1" x14ac:dyDescent="0.25">
      <c r="A171" s="7" t="str">
        <f t="shared" si="131"/>
        <v>U5 Grade 06 Step 19</v>
      </c>
      <c r="B171" s="7" t="s">
        <v>12</v>
      </c>
      <c r="D171" s="7" t="s">
        <v>8</v>
      </c>
      <c r="E171" s="8">
        <v>19</v>
      </c>
      <c r="F171" s="9">
        <v>47012</v>
      </c>
      <c r="G171" s="10">
        <f t="shared" si="115"/>
        <v>956</v>
      </c>
      <c r="H171" s="11">
        <f t="shared" si="116"/>
        <v>2.0757338891783914E-2</v>
      </c>
      <c r="J171" s="170">
        <f t="shared" si="127"/>
        <v>48484</v>
      </c>
      <c r="K171" s="16">
        <f t="shared" si="128"/>
        <v>717</v>
      </c>
      <c r="L171" s="17">
        <f t="shared" si="117"/>
        <v>1.5010362802771788E-2</v>
      </c>
      <c r="M171" s="5">
        <f t="shared" si="118"/>
        <v>1472</v>
      </c>
      <c r="N171" s="6">
        <f t="shared" si="114"/>
        <v>3.131115459882583E-2</v>
      </c>
      <c r="P171" s="172">
        <f t="shared" si="119"/>
        <v>48969</v>
      </c>
      <c r="Q171" s="33">
        <f t="shared" si="129"/>
        <v>724</v>
      </c>
      <c r="R171" s="34">
        <f t="shared" si="120"/>
        <v>1.5006736449372992E-2</v>
      </c>
      <c r="S171" s="5">
        <f t="shared" si="121"/>
        <v>485</v>
      </c>
      <c r="T171" s="64">
        <f t="shared" si="122"/>
        <v>9.9042251220159694E-3</v>
      </c>
      <c r="V171" s="174">
        <f t="shared" si="123"/>
        <v>49214</v>
      </c>
      <c r="W171" s="40">
        <f t="shared" si="130"/>
        <v>728</v>
      </c>
      <c r="X171" s="41">
        <f t="shared" si="124"/>
        <v>1.5014643402219197E-2</v>
      </c>
      <c r="Y171" s="5">
        <f t="shared" si="125"/>
        <v>245</v>
      </c>
      <c r="Z171" s="6">
        <f t="shared" si="126"/>
        <v>4.9782582192059166E-3</v>
      </c>
      <c r="AB171" s="167">
        <f t="shared" si="132"/>
        <v>4.6460694465117268E-2</v>
      </c>
    </row>
    <row r="172" spans="1:28" s="7" customFormat="1" x14ac:dyDescent="0.25">
      <c r="A172" s="7" t="str">
        <f t="shared" si="131"/>
        <v>U5 Grade 06 Step 20</v>
      </c>
      <c r="B172" s="7" t="s">
        <v>12</v>
      </c>
      <c r="D172" s="7" t="s">
        <v>8</v>
      </c>
      <c r="E172" s="8">
        <v>20</v>
      </c>
      <c r="F172" s="9">
        <v>47973</v>
      </c>
      <c r="G172" s="10">
        <f t="shared" si="115"/>
        <v>961</v>
      </c>
      <c r="H172" s="11">
        <f t="shared" si="116"/>
        <v>2.0441589381434526E-2</v>
      </c>
      <c r="J172" s="170">
        <f t="shared" si="127"/>
        <v>49211</v>
      </c>
      <c r="K172" s="16">
        <f t="shared" si="128"/>
        <v>727</v>
      </c>
      <c r="L172" s="17">
        <f t="shared" si="117"/>
        <v>1.4994637406154608E-2</v>
      </c>
      <c r="M172" s="5">
        <f t="shared" si="118"/>
        <v>1238</v>
      </c>
      <c r="N172" s="6">
        <f t="shared" si="114"/>
        <v>2.5806182644404145E-2</v>
      </c>
      <c r="P172" s="172">
        <f t="shared" si="119"/>
        <v>49703</v>
      </c>
      <c r="Q172" s="33">
        <f t="shared" si="129"/>
        <v>734</v>
      </c>
      <c r="R172" s="34">
        <f t="shared" si="120"/>
        <v>1.4989074720741694E-2</v>
      </c>
      <c r="S172" s="5">
        <f t="shared" si="121"/>
        <v>492</v>
      </c>
      <c r="T172" s="64">
        <f t="shared" si="122"/>
        <v>9.898798865259642E-3</v>
      </c>
      <c r="V172" s="174">
        <f t="shared" si="123"/>
        <v>49952</v>
      </c>
      <c r="W172" s="40">
        <f t="shared" si="130"/>
        <v>738</v>
      </c>
      <c r="X172" s="41">
        <f t="shared" si="124"/>
        <v>1.4995732921526395E-2</v>
      </c>
      <c r="Y172" s="5">
        <f t="shared" si="125"/>
        <v>249</v>
      </c>
      <c r="Z172" s="6">
        <f t="shared" si="126"/>
        <v>4.9847853939782192E-3</v>
      </c>
      <c r="AB172" s="167">
        <f t="shared" si="132"/>
        <v>4.6465831482800521E-2</v>
      </c>
    </row>
    <row r="173" spans="1:28" s="7" customFormat="1" x14ac:dyDescent="0.25">
      <c r="A173" s="7" t="str">
        <f t="shared" si="131"/>
        <v>U5 Grade 06 Step 21</v>
      </c>
      <c r="B173" s="7" t="s">
        <v>12</v>
      </c>
      <c r="D173" s="7" t="s">
        <v>8</v>
      </c>
      <c r="E173" s="8">
        <v>21</v>
      </c>
      <c r="F173" s="9">
        <v>48954</v>
      </c>
      <c r="G173" s="10">
        <f t="shared" si="115"/>
        <v>981</v>
      </c>
      <c r="H173" s="11">
        <f t="shared" si="116"/>
        <v>2.0449002563942217E-2</v>
      </c>
      <c r="J173" s="170">
        <f t="shared" si="127"/>
        <v>49949</v>
      </c>
      <c r="K173" s="16">
        <f t="shared" si="128"/>
        <v>738</v>
      </c>
      <c r="L173" s="17">
        <f t="shared" si="117"/>
        <v>1.4996647091097519E-2</v>
      </c>
      <c r="M173" s="5">
        <f t="shared" si="118"/>
        <v>995</v>
      </c>
      <c r="N173" s="6">
        <f t="shared" si="114"/>
        <v>2.032520325203252E-2</v>
      </c>
      <c r="P173" s="172">
        <f t="shared" si="119"/>
        <v>50448</v>
      </c>
      <c r="Q173" s="33">
        <f t="shared" si="129"/>
        <v>745</v>
      </c>
      <c r="R173" s="34">
        <f t="shared" si="120"/>
        <v>1.4989034867110637E-2</v>
      </c>
      <c r="S173" s="5">
        <f t="shared" si="121"/>
        <v>499</v>
      </c>
      <c r="T173" s="64">
        <f t="shared" si="122"/>
        <v>9.8913732952743416E-3</v>
      </c>
      <c r="V173" s="174">
        <f t="shared" si="123"/>
        <v>50700</v>
      </c>
      <c r="W173" s="40">
        <f t="shared" si="130"/>
        <v>748</v>
      </c>
      <c r="X173" s="41">
        <f t="shared" si="124"/>
        <v>1.497437540038437E-2</v>
      </c>
      <c r="Y173" s="5">
        <f t="shared" si="125"/>
        <v>252</v>
      </c>
      <c r="Z173" s="6">
        <f t="shared" si="126"/>
        <v>4.9704142011834321E-3</v>
      </c>
      <c r="AB173" s="167">
        <f t="shared" si="132"/>
        <v>4.6439628482972138E-2</v>
      </c>
    </row>
    <row r="174" spans="1:28" s="7" customFormat="1" x14ac:dyDescent="0.25">
      <c r="A174" s="7" t="str">
        <f t="shared" si="131"/>
        <v>U5 Grade 06 Step 22</v>
      </c>
      <c r="B174" s="7" t="s">
        <v>12</v>
      </c>
      <c r="D174" s="7" t="s">
        <v>8</v>
      </c>
      <c r="E174" s="7">
        <v>22</v>
      </c>
      <c r="F174" s="9">
        <v>51148</v>
      </c>
      <c r="G174" s="10">
        <f t="shared" si="115"/>
        <v>2194</v>
      </c>
      <c r="H174" s="11">
        <f t="shared" si="116"/>
        <v>4.48175838542305E-2</v>
      </c>
      <c r="J174" s="170">
        <f t="shared" si="127"/>
        <v>50698</v>
      </c>
      <c r="K174" s="16">
        <f t="shared" si="128"/>
        <v>749</v>
      </c>
      <c r="L174" s="17">
        <f t="shared" si="117"/>
        <v>1.4995295201105128E-2</v>
      </c>
      <c r="M174" s="5">
        <f t="shared" si="118"/>
        <v>-450</v>
      </c>
      <c r="N174" s="6">
        <f t="shared" si="114"/>
        <v>-8.7979979666849145E-3</v>
      </c>
      <c r="P174" s="172">
        <f t="shared" si="119"/>
        <v>51205</v>
      </c>
      <c r="Q174" s="35">
        <f t="shared" si="129"/>
        <v>757</v>
      </c>
      <c r="R174" s="36">
        <f t="shared" si="120"/>
        <v>1.5005550269584523E-2</v>
      </c>
      <c r="S174" s="5">
        <f t="shared" si="121"/>
        <v>507</v>
      </c>
      <c r="T174" s="64">
        <f t="shared" si="122"/>
        <v>9.9013768186700518E-3</v>
      </c>
      <c r="V174" s="174">
        <f t="shared" si="123"/>
        <v>51461</v>
      </c>
      <c r="W174" s="42">
        <f t="shared" si="130"/>
        <v>761</v>
      </c>
      <c r="X174" s="43">
        <f t="shared" si="124"/>
        <v>1.5009861932938856E-2</v>
      </c>
      <c r="Y174" s="5">
        <f t="shared" si="125"/>
        <v>256</v>
      </c>
      <c r="Z174" s="6">
        <f t="shared" si="126"/>
        <v>4.9746409902644718E-3</v>
      </c>
      <c r="AB174" s="167">
        <f t="shared" si="132"/>
        <v>4.6444476076214491E-2</v>
      </c>
    </row>
    <row r="175" spans="1:28" s="7" customFormat="1" x14ac:dyDescent="0.25">
      <c r="A175" s="55" t="s">
        <v>21</v>
      </c>
      <c r="B175" s="56"/>
      <c r="C175" s="56"/>
      <c r="D175" s="56" t="s">
        <v>8</v>
      </c>
      <c r="E175" s="57">
        <v>23</v>
      </c>
      <c r="F175" s="70"/>
      <c r="G175" s="71"/>
      <c r="H175" s="72"/>
      <c r="I175" s="56"/>
      <c r="J175" s="171">
        <f t="shared" si="127"/>
        <v>51458</v>
      </c>
      <c r="K175" s="59">
        <f t="shared" si="128"/>
        <v>760</v>
      </c>
      <c r="L175" s="60">
        <f t="shared" ref="L175:L177" si="133">+(J175-J174)/J174</f>
        <v>1.4990729417334018E-2</v>
      </c>
      <c r="M175" s="73"/>
      <c r="N175" s="74"/>
      <c r="O175" s="56"/>
      <c r="P175" s="173">
        <f t="shared" si="119"/>
        <v>51973</v>
      </c>
      <c r="Q175" s="62">
        <f t="shared" si="129"/>
        <v>768</v>
      </c>
      <c r="R175" s="63">
        <f t="shared" ref="R175:R178" si="134">+(P175-P174)/P174</f>
        <v>1.4998535299287179E-2</v>
      </c>
      <c r="S175" s="73">
        <f t="shared" si="121"/>
        <v>515</v>
      </c>
      <c r="T175" s="75">
        <f t="shared" si="122"/>
        <v>9.908991206972851E-3</v>
      </c>
      <c r="U175" s="56"/>
      <c r="V175" s="175">
        <f t="shared" si="123"/>
        <v>52233</v>
      </c>
      <c r="W175" s="76">
        <f t="shared" si="130"/>
        <v>772</v>
      </c>
      <c r="X175" s="77">
        <f t="shared" ref="X175:X179" si="135">+(V175-V174)/V174</f>
        <v>1.5001651736266299E-2</v>
      </c>
      <c r="Y175" s="73">
        <f t="shared" si="125"/>
        <v>260</v>
      </c>
      <c r="Z175" s="74">
        <f t="shared" si="126"/>
        <v>4.977696092508567E-3</v>
      </c>
      <c r="AB175" s="167">
        <f t="shared" si="132"/>
        <v>4.6438946208554543E-2</v>
      </c>
    </row>
    <row r="176" spans="1:28" s="7" customFormat="1" x14ac:dyDescent="0.25">
      <c r="A176" s="55" t="s">
        <v>22</v>
      </c>
      <c r="B176" s="56"/>
      <c r="C176" s="56"/>
      <c r="D176" s="56" t="s">
        <v>8</v>
      </c>
      <c r="E176" s="57">
        <v>24</v>
      </c>
      <c r="F176" s="70"/>
      <c r="G176" s="71"/>
      <c r="H176" s="72"/>
      <c r="I176" s="56"/>
      <c r="J176" s="171">
        <f t="shared" si="127"/>
        <v>52230</v>
      </c>
      <c r="K176" s="59">
        <f t="shared" si="128"/>
        <v>772</v>
      </c>
      <c r="L176" s="60">
        <f t="shared" si="133"/>
        <v>1.5002526332154379E-2</v>
      </c>
      <c r="M176" s="73"/>
      <c r="N176" s="74"/>
      <c r="O176" s="56"/>
      <c r="P176" s="173">
        <f t="shared" si="119"/>
        <v>52752</v>
      </c>
      <c r="Q176" s="62">
        <f t="shared" si="129"/>
        <v>779</v>
      </c>
      <c r="R176" s="63">
        <f t="shared" si="134"/>
        <v>1.4988551748023013E-2</v>
      </c>
      <c r="S176" s="73">
        <f t="shared" si="121"/>
        <v>522</v>
      </c>
      <c r="T176" s="75">
        <f t="shared" si="122"/>
        <v>9.8953594176524121E-3</v>
      </c>
      <c r="U176" s="56"/>
      <c r="V176" s="175">
        <f t="shared" si="123"/>
        <v>53016</v>
      </c>
      <c r="W176" s="76">
        <f t="shared" si="130"/>
        <v>783</v>
      </c>
      <c r="X176" s="77">
        <f t="shared" si="135"/>
        <v>1.4990523232439263E-2</v>
      </c>
      <c r="Y176" s="73">
        <f t="shared" si="125"/>
        <v>264</v>
      </c>
      <c r="Z176" s="74">
        <f t="shared" si="126"/>
        <v>4.9796287913082844E-3</v>
      </c>
      <c r="AB176" s="167">
        <f t="shared" si="132"/>
        <v>4.6423495973472291E-2</v>
      </c>
    </row>
    <row r="177" spans="1:28" s="7" customFormat="1" x14ac:dyDescent="0.25">
      <c r="A177" s="55" t="s">
        <v>23</v>
      </c>
      <c r="B177" s="56"/>
      <c r="C177" s="56"/>
      <c r="D177" s="56" t="s">
        <v>8</v>
      </c>
      <c r="E177" s="57">
        <v>25</v>
      </c>
      <c r="F177" s="70"/>
      <c r="G177" s="71"/>
      <c r="H177" s="72"/>
      <c r="I177" s="56"/>
      <c r="J177" s="171">
        <f t="shared" si="127"/>
        <v>53013</v>
      </c>
      <c r="K177" s="59">
        <f t="shared" si="128"/>
        <v>783</v>
      </c>
      <c r="L177" s="60">
        <f t="shared" si="133"/>
        <v>1.4991384261918438E-2</v>
      </c>
      <c r="M177" s="73"/>
      <c r="N177" s="74"/>
      <c r="O177" s="56"/>
      <c r="P177" s="173">
        <f t="shared" si="119"/>
        <v>53543</v>
      </c>
      <c r="Q177" s="62">
        <f t="shared" si="129"/>
        <v>791</v>
      </c>
      <c r="R177" s="63">
        <f t="shared" si="134"/>
        <v>1.4994692144373673E-2</v>
      </c>
      <c r="S177" s="73">
        <f t="shared" si="121"/>
        <v>530</v>
      </c>
      <c r="T177" s="75">
        <f t="shared" si="122"/>
        <v>9.8985861830678153E-3</v>
      </c>
      <c r="U177" s="56"/>
      <c r="V177" s="175">
        <f t="shared" si="123"/>
        <v>53811</v>
      </c>
      <c r="W177" s="76">
        <f t="shared" si="130"/>
        <v>795</v>
      </c>
      <c r="X177" s="77">
        <f t="shared" si="135"/>
        <v>1.4995473064735174E-2</v>
      </c>
      <c r="Y177" s="73">
        <f t="shared" si="125"/>
        <v>268</v>
      </c>
      <c r="Z177" s="74">
        <f t="shared" si="126"/>
        <v>4.9803943431640371E-3</v>
      </c>
      <c r="AB177" s="167">
        <f t="shared" si="132"/>
        <v>4.6397666504618379E-2</v>
      </c>
    </row>
    <row r="178" spans="1:28" s="7" customFormat="1" x14ac:dyDescent="0.25">
      <c r="A178" s="55" t="s">
        <v>24</v>
      </c>
      <c r="B178" s="56"/>
      <c r="C178" s="56"/>
      <c r="D178" s="56" t="s">
        <v>8</v>
      </c>
      <c r="E178" s="57">
        <v>26</v>
      </c>
      <c r="F178" s="70"/>
      <c r="G178" s="71"/>
      <c r="H178" s="72"/>
      <c r="I178" s="56"/>
      <c r="J178" s="58"/>
      <c r="K178" s="59"/>
      <c r="L178" s="60"/>
      <c r="M178" s="73"/>
      <c r="N178" s="74"/>
      <c r="O178" s="56"/>
      <c r="P178" s="173">
        <f t="shared" ref="P178" si="136">ROUND(P177*1.015,0)</f>
        <v>54346</v>
      </c>
      <c r="Q178" s="62">
        <f t="shared" si="129"/>
        <v>803</v>
      </c>
      <c r="R178" s="63">
        <f t="shared" si="134"/>
        <v>1.4997291896232934E-2</v>
      </c>
      <c r="S178" s="73"/>
      <c r="T178" s="75"/>
      <c r="U178" s="56"/>
      <c r="V178" s="175">
        <f t="shared" si="123"/>
        <v>54618</v>
      </c>
      <c r="W178" s="76">
        <f t="shared" si="130"/>
        <v>807</v>
      </c>
      <c r="X178" s="77">
        <f t="shared" si="135"/>
        <v>1.4996933712437977E-2</v>
      </c>
      <c r="Y178" s="73">
        <f t="shared" si="125"/>
        <v>272</v>
      </c>
      <c r="Z178" s="74">
        <f t="shared" si="126"/>
        <v>4.9800432091984329E-3</v>
      </c>
      <c r="AB178" s="167">
        <f t="shared" si="132"/>
        <v>4.6381975975630783E-2</v>
      </c>
    </row>
    <row r="179" spans="1:28" s="7" customFormat="1" x14ac:dyDescent="0.25">
      <c r="A179" s="55" t="s">
        <v>25</v>
      </c>
      <c r="B179" s="56"/>
      <c r="C179" s="56"/>
      <c r="D179" s="96" t="s">
        <v>8</v>
      </c>
      <c r="E179" s="57">
        <v>27</v>
      </c>
      <c r="F179" s="9"/>
      <c r="G179" s="10"/>
      <c r="H179" s="11"/>
      <c r="J179" s="58"/>
      <c r="K179" s="59"/>
      <c r="L179" s="60"/>
      <c r="M179" s="73"/>
      <c r="N179" s="74"/>
      <c r="O179" s="56"/>
      <c r="P179" s="61"/>
      <c r="Q179" s="62"/>
      <c r="R179" s="63"/>
      <c r="S179" s="73"/>
      <c r="T179" s="75"/>
      <c r="U179" s="56"/>
      <c r="V179" s="175">
        <f t="shared" ref="V179" si="137">ROUND(V178*1.015,0)</f>
        <v>55437</v>
      </c>
      <c r="W179" s="76">
        <f t="shared" si="130"/>
        <v>819</v>
      </c>
      <c r="X179" s="77">
        <f t="shared" si="135"/>
        <v>1.4995056574755574E-2</v>
      </c>
      <c r="Y179" s="73"/>
      <c r="Z179" s="74"/>
      <c r="AB179" s="167">
        <f t="shared" si="132"/>
        <v>4.6375990939977352E-2</v>
      </c>
    </row>
    <row r="180" spans="1:28" s="7" customFormat="1" x14ac:dyDescent="0.25">
      <c r="A180" s="55"/>
      <c r="B180" s="56"/>
      <c r="C180" s="56"/>
      <c r="D180" s="96"/>
      <c r="E180" s="57"/>
      <c r="F180" s="9"/>
      <c r="G180" s="10"/>
      <c r="H180" s="11"/>
      <c r="J180" s="58"/>
      <c r="K180" s="59"/>
      <c r="L180" s="60"/>
      <c r="M180" s="73"/>
      <c r="N180" s="74"/>
      <c r="O180" s="56"/>
      <c r="P180" s="61"/>
      <c r="Q180" s="62"/>
      <c r="R180" s="63"/>
      <c r="S180" s="73"/>
      <c r="T180" s="75"/>
      <c r="U180" s="56"/>
      <c r="V180" s="175"/>
      <c r="W180" s="76"/>
      <c r="X180" s="77"/>
      <c r="Y180" s="73"/>
      <c r="Z180" s="74"/>
      <c r="AB180" s="167"/>
    </row>
    <row r="181" spans="1:28" s="7" customFormat="1" x14ac:dyDescent="0.25">
      <c r="A181" s="21"/>
      <c r="B181" s="21"/>
      <c r="C181" s="21"/>
      <c r="D181" s="21"/>
      <c r="E181" s="21"/>
      <c r="F181" s="22"/>
      <c r="G181" s="22"/>
      <c r="H181" s="23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68"/>
      <c r="U181" s="21"/>
      <c r="V181" s="21"/>
      <c r="W181" s="21"/>
      <c r="X181" s="21"/>
      <c r="Y181" s="29"/>
      <c r="Z181" s="21"/>
      <c r="AB181" s="167"/>
    </row>
    <row r="182" spans="1:28" s="7" customFormat="1" x14ac:dyDescent="0.25">
      <c r="A182" s="7" t="str">
        <f t="shared" si="131"/>
        <v>U5 Grade 07 Step 1</v>
      </c>
      <c r="B182" s="7" t="s">
        <v>12</v>
      </c>
      <c r="D182" s="7" t="s">
        <v>9</v>
      </c>
      <c r="E182" s="8">
        <v>1</v>
      </c>
      <c r="F182" s="9">
        <v>39805</v>
      </c>
      <c r="J182" s="170">
        <f>+ROUND(F182,0)</f>
        <v>39805</v>
      </c>
      <c r="K182" s="15"/>
      <c r="L182" s="15"/>
      <c r="M182" s="5"/>
      <c r="N182" s="6">
        <f t="shared" ref="N182:N203" si="138">+M182/F182</f>
        <v>0</v>
      </c>
      <c r="P182" s="172">
        <f>ROUND(J182*(1+P$5),0)</f>
        <v>40203</v>
      </c>
      <c r="Q182" s="32"/>
      <c r="R182" s="32"/>
      <c r="S182" s="5">
        <f>+P182-J182</f>
        <v>398</v>
      </c>
      <c r="T182" s="64">
        <f>+S182/P182</f>
        <v>9.8997587244732971E-3</v>
      </c>
      <c r="V182" s="174">
        <f>ROUND(P182*(1+V$5),0)</f>
        <v>40404</v>
      </c>
      <c r="W182" s="39"/>
      <c r="X182" s="39"/>
      <c r="Y182" s="5">
        <f>+V182-P182</f>
        <v>201</v>
      </c>
      <c r="Z182" s="6">
        <f>+Y182/V182</f>
        <v>4.9747549747549752E-3</v>
      </c>
      <c r="AB182" s="167">
        <f t="shared" si="132"/>
        <v>7.3289945543896937E-2</v>
      </c>
    </row>
    <row r="183" spans="1:28" s="7" customFormat="1" x14ac:dyDescent="0.25">
      <c r="A183" s="7" t="str">
        <f t="shared" si="131"/>
        <v>U5 Grade 07 Step 2</v>
      </c>
      <c r="B183" s="7" t="s">
        <v>12</v>
      </c>
      <c r="D183" s="7" t="s">
        <v>9</v>
      </c>
      <c r="E183" s="8">
        <v>2</v>
      </c>
      <c r="F183" s="9">
        <v>40199</v>
      </c>
      <c r="G183" s="10">
        <f t="shared" ref="G183:G203" si="139">+F183-F182</f>
        <v>394</v>
      </c>
      <c r="H183" s="11">
        <f t="shared" ref="H183:H203" si="140">+(F183-F182)/F182</f>
        <v>9.8982539881924386E-3</v>
      </c>
      <c r="J183" s="170">
        <f>ROUND(J182*1.015,0)</f>
        <v>40402</v>
      </c>
      <c r="K183" s="16">
        <f>+J183-J182</f>
        <v>597</v>
      </c>
      <c r="L183" s="17">
        <f t="shared" ref="L183:L203" si="141">+(J183-J182)/J182</f>
        <v>1.4998115814596156E-2</v>
      </c>
      <c r="M183" s="5">
        <f t="shared" ref="M183:M203" si="142">+J183-F183</f>
        <v>203</v>
      </c>
      <c r="N183" s="6">
        <f t="shared" si="138"/>
        <v>5.0498768626085228E-3</v>
      </c>
      <c r="P183" s="172">
        <f t="shared" ref="P183:P206" si="143">ROUND(J183*(1+P$5),0)</f>
        <v>40806</v>
      </c>
      <c r="Q183" s="33">
        <f>+P183-P182</f>
        <v>603</v>
      </c>
      <c r="R183" s="34">
        <f t="shared" ref="R183:R203" si="144">+(P183-P182)/P182</f>
        <v>1.4998880680546228E-2</v>
      </c>
      <c r="S183" s="5">
        <f t="shared" ref="S183:S206" si="145">+P183-J183</f>
        <v>404</v>
      </c>
      <c r="T183" s="64">
        <f t="shared" ref="T183:T206" si="146">+S183/P183</f>
        <v>9.9005048277214132E-3</v>
      </c>
      <c r="V183" s="174">
        <f t="shared" ref="V183:V207" si="147">ROUND(P183*(1+V$5),0)</f>
        <v>41010</v>
      </c>
      <c r="W183" s="40">
        <f>+V183-V182</f>
        <v>606</v>
      </c>
      <c r="X183" s="41">
        <f t="shared" ref="X183:X203" si="148">+(V183-V182)/V182</f>
        <v>1.4998514998514999E-2</v>
      </c>
      <c r="Y183" s="5">
        <f t="shared" ref="Y183:Y207" si="149">+V183-P183</f>
        <v>204</v>
      </c>
      <c r="Z183" s="6">
        <f t="shared" ref="Z183:Z207" si="150">+Y183/V183</f>
        <v>4.9743964886613022E-3</v>
      </c>
      <c r="AB183" s="167">
        <f t="shared" si="132"/>
        <v>7.3307335967965667E-2</v>
      </c>
    </row>
    <row r="184" spans="1:28" s="7" customFormat="1" x14ac:dyDescent="0.25">
      <c r="A184" s="7" t="str">
        <f t="shared" si="131"/>
        <v>U5 Grade 07 Step 3</v>
      </c>
      <c r="B184" s="7" t="s">
        <v>12</v>
      </c>
      <c r="D184" s="7" t="s">
        <v>9</v>
      </c>
      <c r="E184" s="8">
        <v>3</v>
      </c>
      <c r="F184" s="9">
        <v>40593</v>
      </c>
      <c r="G184" s="10">
        <f t="shared" si="139"/>
        <v>394</v>
      </c>
      <c r="H184" s="11">
        <f t="shared" si="140"/>
        <v>9.8012388367869855E-3</v>
      </c>
      <c r="J184" s="170">
        <f t="shared" ref="J184:J206" si="151">ROUND(J183*1.015,0)</f>
        <v>41008</v>
      </c>
      <c r="K184" s="16">
        <f t="shared" ref="K184:K206" si="152">+J184-J183</f>
        <v>606</v>
      </c>
      <c r="L184" s="17">
        <f t="shared" si="141"/>
        <v>1.4999257462501856E-2</v>
      </c>
      <c r="M184" s="5">
        <f t="shared" si="142"/>
        <v>415</v>
      </c>
      <c r="N184" s="6">
        <f t="shared" si="138"/>
        <v>1.0223437538491859E-2</v>
      </c>
      <c r="P184" s="172">
        <f t="shared" si="143"/>
        <v>41418</v>
      </c>
      <c r="Q184" s="33">
        <f t="shared" ref="Q184:Q207" si="153">+P184-P183</f>
        <v>612</v>
      </c>
      <c r="R184" s="34">
        <f t="shared" si="144"/>
        <v>1.4997794441993825E-2</v>
      </c>
      <c r="S184" s="5">
        <f t="shared" si="145"/>
        <v>410</v>
      </c>
      <c r="T184" s="64">
        <f t="shared" si="146"/>
        <v>9.8990776956878659E-3</v>
      </c>
      <c r="V184" s="174">
        <f t="shared" si="147"/>
        <v>41625</v>
      </c>
      <c r="W184" s="40">
        <f t="shared" ref="W184:W208" si="154">+V184-V183</f>
        <v>615</v>
      </c>
      <c r="X184" s="41">
        <f t="shared" si="148"/>
        <v>1.4996342355523043E-2</v>
      </c>
      <c r="Y184" s="5">
        <f t="shared" si="149"/>
        <v>207</v>
      </c>
      <c r="Z184" s="6">
        <f t="shared" si="150"/>
        <v>4.972972972972973E-3</v>
      </c>
      <c r="AB184" s="167">
        <f t="shared" si="132"/>
        <v>7.327952969084392E-2</v>
      </c>
    </row>
    <row r="185" spans="1:28" s="7" customFormat="1" x14ac:dyDescent="0.25">
      <c r="A185" s="7" t="str">
        <f t="shared" si="131"/>
        <v>U5 Grade 07 Step 4</v>
      </c>
      <c r="B185" s="7" t="s">
        <v>12</v>
      </c>
      <c r="D185" s="7" t="s">
        <v>9</v>
      </c>
      <c r="E185" s="8">
        <v>4</v>
      </c>
      <c r="F185" s="9">
        <v>40981</v>
      </c>
      <c r="G185" s="10">
        <f t="shared" si="139"/>
        <v>388</v>
      </c>
      <c r="H185" s="11">
        <f t="shared" si="140"/>
        <v>9.5582982287586524E-3</v>
      </c>
      <c r="J185" s="170">
        <f t="shared" si="151"/>
        <v>41623</v>
      </c>
      <c r="K185" s="16">
        <f t="shared" si="152"/>
        <v>615</v>
      </c>
      <c r="L185" s="17">
        <f t="shared" si="141"/>
        <v>1.4997073741708935E-2</v>
      </c>
      <c r="M185" s="5">
        <f t="shared" si="142"/>
        <v>642</v>
      </c>
      <c r="N185" s="6">
        <f t="shared" si="138"/>
        <v>1.5665796344647518E-2</v>
      </c>
      <c r="P185" s="172">
        <f t="shared" si="143"/>
        <v>42039</v>
      </c>
      <c r="Q185" s="33">
        <f t="shared" si="153"/>
        <v>621</v>
      </c>
      <c r="R185" s="34">
        <f t="shared" si="144"/>
        <v>1.4993481095176011E-2</v>
      </c>
      <c r="S185" s="5">
        <f t="shared" si="145"/>
        <v>416</v>
      </c>
      <c r="T185" s="64">
        <f t="shared" si="146"/>
        <v>9.8955731582578074E-3</v>
      </c>
      <c r="V185" s="174">
        <f t="shared" si="147"/>
        <v>42249</v>
      </c>
      <c r="W185" s="40">
        <f t="shared" si="154"/>
        <v>624</v>
      </c>
      <c r="X185" s="41">
        <f t="shared" si="148"/>
        <v>1.4990990990990992E-2</v>
      </c>
      <c r="Y185" s="5">
        <f t="shared" si="149"/>
        <v>210</v>
      </c>
      <c r="Z185" s="6">
        <f t="shared" si="150"/>
        <v>4.9705318469076189E-3</v>
      </c>
      <c r="AB185" s="167">
        <f t="shared" si="132"/>
        <v>7.3263050933570426E-2</v>
      </c>
    </row>
    <row r="186" spans="1:28" s="7" customFormat="1" x14ac:dyDescent="0.25">
      <c r="A186" s="7" t="str">
        <f t="shared" si="131"/>
        <v>U5 Grade 07 Step 5</v>
      </c>
      <c r="B186" s="7" t="s">
        <v>12</v>
      </c>
      <c r="D186" s="7" t="s">
        <v>9</v>
      </c>
      <c r="E186" s="8">
        <v>5</v>
      </c>
      <c r="F186" s="9">
        <v>41177</v>
      </c>
      <c r="G186" s="10">
        <f t="shared" si="139"/>
        <v>196</v>
      </c>
      <c r="H186" s="11">
        <f t="shared" si="140"/>
        <v>4.782704179985847E-3</v>
      </c>
      <c r="J186" s="170">
        <f t="shared" si="151"/>
        <v>42247</v>
      </c>
      <c r="K186" s="16">
        <f t="shared" si="152"/>
        <v>624</v>
      </c>
      <c r="L186" s="17">
        <f t="shared" si="141"/>
        <v>1.4991711313456502E-2</v>
      </c>
      <c r="M186" s="5">
        <f t="shared" si="142"/>
        <v>1070</v>
      </c>
      <c r="N186" s="6">
        <f t="shared" si="138"/>
        <v>2.5985380187969011E-2</v>
      </c>
      <c r="P186" s="172">
        <f t="shared" si="143"/>
        <v>42669</v>
      </c>
      <c r="Q186" s="33">
        <f t="shared" si="153"/>
        <v>630</v>
      </c>
      <c r="R186" s="34">
        <f t="shared" si="144"/>
        <v>1.49860843502462E-2</v>
      </c>
      <c r="S186" s="5">
        <f t="shared" si="145"/>
        <v>422</v>
      </c>
      <c r="T186" s="64">
        <f t="shared" si="146"/>
        <v>9.8900841360238106E-3</v>
      </c>
      <c r="V186" s="174">
        <f t="shared" si="147"/>
        <v>42882</v>
      </c>
      <c r="W186" s="40">
        <f t="shared" si="154"/>
        <v>633</v>
      </c>
      <c r="X186" s="41">
        <f t="shared" si="148"/>
        <v>1.4982603138535824E-2</v>
      </c>
      <c r="Y186" s="5">
        <f t="shared" si="149"/>
        <v>213</v>
      </c>
      <c r="Z186" s="6">
        <f t="shared" si="150"/>
        <v>4.9671190709388554E-3</v>
      </c>
      <c r="AB186" s="167">
        <f t="shared" si="132"/>
        <v>7.3230553608969864E-2</v>
      </c>
    </row>
    <row r="187" spans="1:28" s="7" customFormat="1" x14ac:dyDescent="0.25">
      <c r="A187" s="7" t="str">
        <f t="shared" si="131"/>
        <v>U5 Grade 07 Step 6</v>
      </c>
      <c r="B187" s="7" t="s">
        <v>12</v>
      </c>
      <c r="D187" s="7" t="s">
        <v>9</v>
      </c>
      <c r="E187" s="8">
        <v>6</v>
      </c>
      <c r="F187" s="9">
        <v>41569</v>
      </c>
      <c r="G187" s="10">
        <f t="shared" si="139"/>
        <v>392</v>
      </c>
      <c r="H187" s="11">
        <f t="shared" si="140"/>
        <v>9.5198776015736949E-3</v>
      </c>
      <c r="J187" s="170">
        <f t="shared" si="151"/>
        <v>42881</v>
      </c>
      <c r="K187" s="16">
        <f t="shared" si="152"/>
        <v>634</v>
      </c>
      <c r="L187" s="17">
        <f t="shared" si="141"/>
        <v>1.5006982744336875E-2</v>
      </c>
      <c r="M187" s="5">
        <f t="shared" si="142"/>
        <v>1312</v>
      </c>
      <c r="N187" s="6">
        <f t="shared" si="138"/>
        <v>3.156198128413E-2</v>
      </c>
      <c r="P187" s="172">
        <f t="shared" si="143"/>
        <v>43310</v>
      </c>
      <c r="Q187" s="33">
        <f t="shared" si="153"/>
        <v>641</v>
      </c>
      <c r="R187" s="34">
        <f t="shared" si="144"/>
        <v>1.5022615950690196E-2</v>
      </c>
      <c r="S187" s="5">
        <f t="shared" si="145"/>
        <v>429</v>
      </c>
      <c r="T187" s="64">
        <f t="shared" si="146"/>
        <v>9.9053336411914113E-3</v>
      </c>
      <c r="V187" s="174">
        <f t="shared" si="147"/>
        <v>43527</v>
      </c>
      <c r="W187" s="40">
        <f t="shared" si="154"/>
        <v>645</v>
      </c>
      <c r="X187" s="41">
        <f t="shared" si="148"/>
        <v>1.5041276059885266E-2</v>
      </c>
      <c r="Y187" s="5">
        <f t="shared" si="149"/>
        <v>217</v>
      </c>
      <c r="Z187" s="6">
        <f t="shared" si="150"/>
        <v>4.9854113538723094E-3</v>
      </c>
      <c r="AB187" s="167">
        <f t="shared" si="132"/>
        <v>7.3283195660214517E-2</v>
      </c>
    </row>
    <row r="188" spans="1:28" s="7" customFormat="1" x14ac:dyDescent="0.25">
      <c r="A188" s="7" t="str">
        <f t="shared" si="131"/>
        <v>U5 Grade 07 Step 7</v>
      </c>
      <c r="B188" s="7" t="s">
        <v>12</v>
      </c>
      <c r="D188" s="7" t="s">
        <v>9</v>
      </c>
      <c r="E188" s="8">
        <v>7</v>
      </c>
      <c r="F188" s="9">
        <v>41966</v>
      </c>
      <c r="G188" s="10">
        <f t="shared" si="139"/>
        <v>397</v>
      </c>
      <c r="H188" s="11">
        <f t="shared" si="140"/>
        <v>9.5503861050301904E-3</v>
      </c>
      <c r="J188" s="170">
        <f t="shared" si="151"/>
        <v>43524</v>
      </c>
      <c r="K188" s="16">
        <f t="shared" si="152"/>
        <v>643</v>
      </c>
      <c r="L188" s="17">
        <f t="shared" si="141"/>
        <v>1.4994986124390756E-2</v>
      </c>
      <c r="M188" s="5">
        <f t="shared" si="142"/>
        <v>1558</v>
      </c>
      <c r="N188" s="6">
        <f t="shared" si="138"/>
        <v>3.7125291902969072E-2</v>
      </c>
      <c r="P188" s="172">
        <f t="shared" si="143"/>
        <v>43959</v>
      </c>
      <c r="Q188" s="33">
        <f t="shared" si="153"/>
        <v>649</v>
      </c>
      <c r="R188" s="34">
        <f t="shared" si="144"/>
        <v>1.4984991918725467E-2</v>
      </c>
      <c r="S188" s="5">
        <f t="shared" si="145"/>
        <v>435</v>
      </c>
      <c r="T188" s="64">
        <f t="shared" si="146"/>
        <v>9.8955845219408992E-3</v>
      </c>
      <c r="V188" s="174">
        <f t="shared" si="147"/>
        <v>44179</v>
      </c>
      <c r="W188" s="40">
        <f t="shared" si="154"/>
        <v>652</v>
      </c>
      <c r="X188" s="41">
        <f t="shared" si="148"/>
        <v>1.4979208307487307E-2</v>
      </c>
      <c r="Y188" s="5">
        <f t="shared" si="149"/>
        <v>220</v>
      </c>
      <c r="Z188" s="6">
        <f t="shared" si="150"/>
        <v>4.9797415061454539E-3</v>
      </c>
      <c r="AB188" s="167">
        <f t="shared" si="132"/>
        <v>7.3269683939460192E-2</v>
      </c>
    </row>
    <row r="189" spans="1:28" s="7" customFormat="1" x14ac:dyDescent="0.25">
      <c r="A189" s="7" t="str">
        <f t="shared" si="131"/>
        <v>U5 Grade 07 Step 8</v>
      </c>
      <c r="B189" s="7" t="s">
        <v>12</v>
      </c>
      <c r="D189" s="7" t="s">
        <v>9</v>
      </c>
      <c r="E189" s="8">
        <v>8</v>
      </c>
      <c r="F189" s="9">
        <v>42373</v>
      </c>
      <c r="G189" s="10">
        <f t="shared" si="139"/>
        <v>407</v>
      </c>
      <c r="H189" s="11">
        <f t="shared" si="140"/>
        <v>9.6983272172711243E-3</v>
      </c>
      <c r="J189" s="170">
        <f t="shared" si="151"/>
        <v>44177</v>
      </c>
      <c r="K189" s="16">
        <f t="shared" si="152"/>
        <v>653</v>
      </c>
      <c r="L189" s="17">
        <f t="shared" si="141"/>
        <v>1.5003216616119842E-2</v>
      </c>
      <c r="M189" s="5">
        <f t="shared" si="142"/>
        <v>1804</v>
      </c>
      <c r="N189" s="6">
        <f t="shared" si="138"/>
        <v>4.257428079201378E-2</v>
      </c>
      <c r="P189" s="172">
        <f t="shared" si="143"/>
        <v>44619</v>
      </c>
      <c r="Q189" s="33">
        <f t="shared" si="153"/>
        <v>660</v>
      </c>
      <c r="R189" s="34">
        <f t="shared" si="144"/>
        <v>1.5013990309151709E-2</v>
      </c>
      <c r="S189" s="5">
        <f t="shared" si="145"/>
        <v>442</v>
      </c>
      <c r="T189" s="64">
        <f t="shared" si="146"/>
        <v>9.9060938165355574E-3</v>
      </c>
      <c r="V189" s="174">
        <f t="shared" si="147"/>
        <v>44842</v>
      </c>
      <c r="W189" s="40">
        <f t="shared" si="154"/>
        <v>663</v>
      </c>
      <c r="X189" s="41">
        <f t="shared" si="148"/>
        <v>1.5007130084429254E-2</v>
      </c>
      <c r="Y189" s="5">
        <f t="shared" si="149"/>
        <v>223</v>
      </c>
      <c r="Z189" s="6">
        <f t="shared" si="150"/>
        <v>4.9730163685830246E-3</v>
      </c>
      <c r="AB189" s="167">
        <f t="shared" si="132"/>
        <v>7.3288654858784108E-2</v>
      </c>
    </row>
    <row r="190" spans="1:28" s="7" customFormat="1" x14ac:dyDescent="0.25">
      <c r="A190" s="7" t="str">
        <f t="shared" si="131"/>
        <v>U5 Grade 07 Step 9</v>
      </c>
      <c r="B190" s="7" t="s">
        <v>12</v>
      </c>
      <c r="D190" s="7" t="s">
        <v>9</v>
      </c>
      <c r="E190" s="8">
        <v>9</v>
      </c>
      <c r="F190" s="9">
        <v>42779</v>
      </c>
      <c r="G190" s="10">
        <f t="shared" si="139"/>
        <v>406</v>
      </c>
      <c r="H190" s="11">
        <f t="shared" si="140"/>
        <v>9.5815731715951195E-3</v>
      </c>
      <c r="J190" s="170">
        <f t="shared" si="151"/>
        <v>44840</v>
      </c>
      <c r="K190" s="16">
        <f t="shared" si="152"/>
        <v>663</v>
      </c>
      <c r="L190" s="17">
        <f t="shared" si="141"/>
        <v>1.5007809493627906E-2</v>
      </c>
      <c r="M190" s="5">
        <f t="shared" si="142"/>
        <v>2061</v>
      </c>
      <c r="N190" s="6">
        <f t="shared" si="138"/>
        <v>4.8177844269384512E-2</v>
      </c>
      <c r="P190" s="172">
        <f t="shared" si="143"/>
        <v>45288</v>
      </c>
      <c r="Q190" s="33">
        <f t="shared" si="153"/>
        <v>669</v>
      </c>
      <c r="R190" s="34">
        <f t="shared" si="144"/>
        <v>1.4993612586566261E-2</v>
      </c>
      <c r="S190" s="5">
        <f t="shared" si="145"/>
        <v>448</v>
      </c>
      <c r="T190" s="64">
        <f t="shared" si="146"/>
        <v>9.8922451863628341E-3</v>
      </c>
      <c r="V190" s="174">
        <f t="shared" si="147"/>
        <v>45514</v>
      </c>
      <c r="W190" s="40">
        <f t="shared" si="154"/>
        <v>672</v>
      </c>
      <c r="X190" s="41">
        <f t="shared" si="148"/>
        <v>1.4985950671245708E-2</v>
      </c>
      <c r="Y190" s="5">
        <f t="shared" si="149"/>
        <v>226</v>
      </c>
      <c r="Z190" s="6">
        <f t="shared" si="150"/>
        <v>4.9655051193039507E-3</v>
      </c>
      <c r="AB190" s="167">
        <f t="shared" si="132"/>
        <v>7.3291515351601194E-2</v>
      </c>
    </row>
    <row r="191" spans="1:28" s="7" customFormat="1" x14ac:dyDescent="0.25">
      <c r="A191" s="7" t="str">
        <f t="shared" si="131"/>
        <v>U5 Grade 07 Step 10</v>
      </c>
      <c r="B191" s="7" t="s">
        <v>12</v>
      </c>
      <c r="D191" s="7" t="s">
        <v>9</v>
      </c>
      <c r="E191" s="8">
        <v>10</v>
      </c>
      <c r="F191" s="9">
        <v>43195</v>
      </c>
      <c r="G191" s="10">
        <f t="shared" si="139"/>
        <v>416</v>
      </c>
      <c r="H191" s="11">
        <f t="shared" si="140"/>
        <v>9.7243974847471895E-3</v>
      </c>
      <c r="J191" s="170">
        <f t="shared" si="151"/>
        <v>45513</v>
      </c>
      <c r="K191" s="16">
        <f t="shared" si="152"/>
        <v>673</v>
      </c>
      <c r="L191" s="17">
        <f t="shared" si="141"/>
        <v>1.5008920606601249E-2</v>
      </c>
      <c r="M191" s="5">
        <f t="shared" si="142"/>
        <v>2318</v>
      </c>
      <c r="N191" s="6">
        <f t="shared" si="138"/>
        <v>5.3663618474360457E-2</v>
      </c>
      <c r="P191" s="172">
        <f t="shared" si="143"/>
        <v>45968</v>
      </c>
      <c r="Q191" s="33">
        <f t="shared" si="153"/>
        <v>680</v>
      </c>
      <c r="R191" s="34">
        <f t="shared" si="144"/>
        <v>1.5015015015015015E-2</v>
      </c>
      <c r="S191" s="5">
        <f t="shared" si="145"/>
        <v>455</v>
      </c>
      <c r="T191" s="64">
        <f t="shared" si="146"/>
        <v>9.8981900452488683E-3</v>
      </c>
      <c r="V191" s="174">
        <f t="shared" si="147"/>
        <v>46198</v>
      </c>
      <c r="W191" s="40">
        <f t="shared" si="154"/>
        <v>684</v>
      </c>
      <c r="X191" s="41">
        <f t="shared" si="148"/>
        <v>1.5028342927450894E-2</v>
      </c>
      <c r="Y191" s="5">
        <f t="shared" si="149"/>
        <v>230</v>
      </c>
      <c r="Z191" s="6">
        <f t="shared" si="150"/>
        <v>4.9785705008874841E-3</v>
      </c>
      <c r="AB191" s="167">
        <f t="shared" si="132"/>
        <v>7.3323730309929835E-2</v>
      </c>
    </row>
    <row r="192" spans="1:28" s="7" customFormat="1" x14ac:dyDescent="0.25">
      <c r="A192" s="7" t="str">
        <f t="shared" si="131"/>
        <v>U5 Grade 07 Step 11</v>
      </c>
      <c r="B192" s="7" t="s">
        <v>12</v>
      </c>
      <c r="D192" s="7" t="s">
        <v>9</v>
      </c>
      <c r="E192" s="8">
        <v>11</v>
      </c>
      <c r="F192" s="9">
        <v>43823</v>
      </c>
      <c r="G192" s="10">
        <f t="shared" si="139"/>
        <v>628</v>
      </c>
      <c r="H192" s="11">
        <f t="shared" si="140"/>
        <v>1.4538719759231393E-2</v>
      </c>
      <c r="J192" s="170">
        <f t="shared" si="151"/>
        <v>46196</v>
      </c>
      <c r="K192" s="16">
        <f t="shared" si="152"/>
        <v>683</v>
      </c>
      <c r="L192" s="17">
        <f t="shared" si="141"/>
        <v>1.5006701382022718E-2</v>
      </c>
      <c r="M192" s="5">
        <f t="shared" si="142"/>
        <v>2373</v>
      </c>
      <c r="N192" s="6">
        <f t="shared" si="138"/>
        <v>5.4149647445405381E-2</v>
      </c>
      <c r="P192" s="172">
        <f t="shared" si="143"/>
        <v>46658</v>
      </c>
      <c r="Q192" s="33">
        <f t="shared" si="153"/>
        <v>690</v>
      </c>
      <c r="R192" s="34">
        <f t="shared" si="144"/>
        <v>1.5010442046641141E-2</v>
      </c>
      <c r="S192" s="5">
        <f t="shared" si="145"/>
        <v>462</v>
      </c>
      <c r="T192" s="64">
        <f t="shared" si="146"/>
        <v>9.9018389129409742E-3</v>
      </c>
      <c r="V192" s="174">
        <f t="shared" si="147"/>
        <v>46891</v>
      </c>
      <c r="W192" s="40">
        <f t="shared" si="154"/>
        <v>693</v>
      </c>
      <c r="X192" s="41">
        <f t="shared" si="148"/>
        <v>1.5000649378760986E-2</v>
      </c>
      <c r="Y192" s="5">
        <f t="shared" si="149"/>
        <v>233</v>
      </c>
      <c r="Z192" s="6">
        <f t="shared" si="150"/>
        <v>4.9689705913714783E-3</v>
      </c>
      <c r="AB192" s="167">
        <f t="shared" si="132"/>
        <v>7.3339895163320901E-2</v>
      </c>
    </row>
    <row r="193" spans="1:28" s="7" customFormat="1" x14ac:dyDescent="0.25">
      <c r="A193" s="7" t="str">
        <f t="shared" si="131"/>
        <v>U5 Grade 07 Step 12</v>
      </c>
      <c r="B193" s="7" t="s">
        <v>12</v>
      </c>
      <c r="D193" s="7" t="s">
        <v>9</v>
      </c>
      <c r="E193" s="8">
        <v>12</v>
      </c>
      <c r="F193" s="9">
        <v>44582</v>
      </c>
      <c r="G193" s="10">
        <f t="shared" si="139"/>
        <v>759</v>
      </c>
      <c r="H193" s="11">
        <f t="shared" si="140"/>
        <v>1.731967231818908E-2</v>
      </c>
      <c r="J193" s="170">
        <f t="shared" si="151"/>
        <v>46889</v>
      </c>
      <c r="K193" s="16">
        <f t="shared" si="152"/>
        <v>693</v>
      </c>
      <c r="L193" s="17">
        <f t="shared" si="141"/>
        <v>1.5001298813750109E-2</v>
      </c>
      <c r="M193" s="5">
        <f t="shared" si="142"/>
        <v>2307</v>
      </c>
      <c r="N193" s="6">
        <f t="shared" si="138"/>
        <v>5.1747341976582477E-2</v>
      </c>
      <c r="P193" s="172">
        <f t="shared" si="143"/>
        <v>47358</v>
      </c>
      <c r="Q193" s="33">
        <f t="shared" si="153"/>
        <v>700</v>
      </c>
      <c r="R193" s="34">
        <f t="shared" si="144"/>
        <v>1.500278623172875E-2</v>
      </c>
      <c r="S193" s="5">
        <f t="shared" si="145"/>
        <v>469</v>
      </c>
      <c r="T193" s="64">
        <f t="shared" si="146"/>
        <v>9.903289834874783E-3</v>
      </c>
      <c r="V193" s="174">
        <f t="shared" si="147"/>
        <v>47595</v>
      </c>
      <c r="W193" s="40">
        <f t="shared" si="154"/>
        <v>704</v>
      </c>
      <c r="X193" s="41">
        <f t="shared" si="148"/>
        <v>1.501354204431554E-2</v>
      </c>
      <c r="Y193" s="5">
        <f t="shared" si="149"/>
        <v>237</v>
      </c>
      <c r="Z193" s="6">
        <f t="shared" si="150"/>
        <v>4.9795146549007248E-3</v>
      </c>
      <c r="AB193" s="167">
        <f t="shared" si="132"/>
        <v>7.3313187804438032E-2</v>
      </c>
    </row>
    <row r="194" spans="1:28" s="7" customFormat="1" x14ac:dyDescent="0.25">
      <c r="A194" s="7" t="str">
        <f t="shared" si="131"/>
        <v>U5 Grade 07 Step 13</v>
      </c>
      <c r="B194" s="7" t="s">
        <v>12</v>
      </c>
      <c r="D194" s="7" t="s">
        <v>9</v>
      </c>
      <c r="E194" s="8">
        <v>13</v>
      </c>
      <c r="F194" s="9">
        <v>45344</v>
      </c>
      <c r="G194" s="10">
        <f t="shared" si="139"/>
        <v>762</v>
      </c>
      <c r="H194" s="11">
        <f t="shared" si="140"/>
        <v>1.709209995065273E-2</v>
      </c>
      <c r="J194" s="170">
        <f t="shared" si="151"/>
        <v>47592</v>
      </c>
      <c r="K194" s="16">
        <f t="shared" si="152"/>
        <v>703</v>
      </c>
      <c r="L194" s="17">
        <f t="shared" si="141"/>
        <v>1.4992855467167139E-2</v>
      </c>
      <c r="M194" s="5">
        <f t="shared" si="142"/>
        <v>2248</v>
      </c>
      <c r="N194" s="6">
        <f t="shared" si="138"/>
        <v>4.9576570218772056E-2</v>
      </c>
      <c r="P194" s="172">
        <f t="shared" si="143"/>
        <v>48068</v>
      </c>
      <c r="Q194" s="33">
        <f t="shared" si="153"/>
        <v>710</v>
      </c>
      <c r="R194" s="34">
        <f t="shared" si="144"/>
        <v>1.4992187170066304E-2</v>
      </c>
      <c r="S194" s="5">
        <f t="shared" si="145"/>
        <v>476</v>
      </c>
      <c r="T194" s="64">
        <f t="shared" si="146"/>
        <v>9.9026379295997329E-3</v>
      </c>
      <c r="V194" s="174">
        <f t="shared" si="147"/>
        <v>48308</v>
      </c>
      <c r="W194" s="40">
        <f t="shared" si="154"/>
        <v>713</v>
      </c>
      <c r="X194" s="41">
        <f t="shared" si="148"/>
        <v>1.4980565185418637E-2</v>
      </c>
      <c r="Y194" s="5">
        <f t="shared" si="149"/>
        <v>240</v>
      </c>
      <c r="Z194" s="6">
        <f t="shared" si="150"/>
        <v>4.9681212221578206E-3</v>
      </c>
      <c r="AB194" s="167">
        <f t="shared" si="132"/>
        <v>7.3320298613579804E-2</v>
      </c>
    </row>
    <row r="195" spans="1:28" s="7" customFormat="1" x14ac:dyDescent="0.25">
      <c r="A195" s="7" t="str">
        <f t="shared" si="131"/>
        <v>U5 Grade 07 Step 14</v>
      </c>
      <c r="B195" s="7" t="s">
        <v>12</v>
      </c>
      <c r="D195" s="7" t="s">
        <v>9</v>
      </c>
      <c r="E195" s="8">
        <v>14</v>
      </c>
      <c r="F195" s="9">
        <v>46102</v>
      </c>
      <c r="G195" s="10">
        <f t="shared" si="139"/>
        <v>758</v>
      </c>
      <c r="H195" s="11">
        <f t="shared" si="140"/>
        <v>1.67166549047283E-2</v>
      </c>
      <c r="J195" s="170">
        <f t="shared" si="151"/>
        <v>48306</v>
      </c>
      <c r="K195" s="16">
        <f t="shared" si="152"/>
        <v>714</v>
      </c>
      <c r="L195" s="17">
        <f t="shared" si="141"/>
        <v>1.5002521432173475E-2</v>
      </c>
      <c r="M195" s="5">
        <f t="shared" si="142"/>
        <v>2204</v>
      </c>
      <c r="N195" s="6">
        <f t="shared" si="138"/>
        <v>4.7807036571081513E-2</v>
      </c>
      <c r="P195" s="172">
        <f t="shared" si="143"/>
        <v>48789</v>
      </c>
      <c r="Q195" s="33">
        <f t="shared" si="153"/>
        <v>721</v>
      </c>
      <c r="R195" s="34">
        <f t="shared" si="144"/>
        <v>1.4999583922776068E-2</v>
      </c>
      <c r="S195" s="5">
        <f t="shared" si="145"/>
        <v>483</v>
      </c>
      <c r="T195" s="64">
        <f t="shared" si="146"/>
        <v>9.8997724897005469E-3</v>
      </c>
      <c r="V195" s="174">
        <f t="shared" si="147"/>
        <v>49033</v>
      </c>
      <c r="W195" s="40">
        <f t="shared" si="154"/>
        <v>725</v>
      </c>
      <c r="X195" s="41">
        <f t="shared" si="148"/>
        <v>1.5007866191935084E-2</v>
      </c>
      <c r="Y195" s="5">
        <f t="shared" si="149"/>
        <v>244</v>
      </c>
      <c r="Z195" s="6">
        <f t="shared" si="150"/>
        <v>4.9762404910978324E-3</v>
      </c>
      <c r="AB195" s="167">
        <f t="shared" si="132"/>
        <v>7.3331436201650502E-2</v>
      </c>
    </row>
    <row r="196" spans="1:28" s="7" customFormat="1" x14ac:dyDescent="0.25">
      <c r="A196" s="7" t="str">
        <f t="shared" si="131"/>
        <v>U5 Grade 07 Step 15</v>
      </c>
      <c r="B196" s="7" t="s">
        <v>12</v>
      </c>
      <c r="D196" s="7" t="s">
        <v>9</v>
      </c>
      <c r="E196" s="8">
        <v>15</v>
      </c>
      <c r="F196" s="9">
        <v>46860</v>
      </c>
      <c r="G196" s="10">
        <f t="shared" si="139"/>
        <v>758</v>
      </c>
      <c r="H196" s="11">
        <f t="shared" si="140"/>
        <v>1.6441802958656892E-2</v>
      </c>
      <c r="J196" s="170">
        <f t="shared" si="151"/>
        <v>49031</v>
      </c>
      <c r="K196" s="16">
        <f t="shared" si="152"/>
        <v>725</v>
      </c>
      <c r="L196" s="17">
        <f t="shared" si="141"/>
        <v>1.5008487558481349E-2</v>
      </c>
      <c r="M196" s="5">
        <f t="shared" si="142"/>
        <v>2171</v>
      </c>
      <c r="N196" s="6">
        <f t="shared" si="138"/>
        <v>4.6329492104139988E-2</v>
      </c>
      <c r="P196" s="172">
        <f t="shared" si="143"/>
        <v>49521</v>
      </c>
      <c r="Q196" s="33">
        <f t="shared" si="153"/>
        <v>732</v>
      </c>
      <c r="R196" s="34">
        <f t="shared" si="144"/>
        <v>1.500338190985673E-2</v>
      </c>
      <c r="S196" s="5">
        <f t="shared" si="145"/>
        <v>490</v>
      </c>
      <c r="T196" s="64">
        <f t="shared" si="146"/>
        <v>9.8947921083984564E-3</v>
      </c>
      <c r="V196" s="174">
        <f t="shared" si="147"/>
        <v>49769</v>
      </c>
      <c r="W196" s="40">
        <f t="shared" si="154"/>
        <v>736</v>
      </c>
      <c r="X196" s="41">
        <f t="shared" si="148"/>
        <v>1.5010299186262312E-2</v>
      </c>
      <c r="Y196" s="5">
        <f t="shared" si="149"/>
        <v>248</v>
      </c>
      <c r="Z196" s="6">
        <f t="shared" si="150"/>
        <v>4.9830215596053766E-3</v>
      </c>
      <c r="AB196" s="167">
        <f t="shared" si="132"/>
        <v>7.332485065453212E-2</v>
      </c>
    </row>
    <row r="197" spans="1:28" s="7" customFormat="1" x14ac:dyDescent="0.25">
      <c r="A197" s="7" t="str">
        <f t="shared" si="131"/>
        <v>U5 Grade 07 Step 16</v>
      </c>
      <c r="B197" s="7" t="s">
        <v>12</v>
      </c>
      <c r="D197" s="7" t="s">
        <v>9</v>
      </c>
      <c r="E197" s="8">
        <v>16</v>
      </c>
      <c r="F197" s="9">
        <v>47621</v>
      </c>
      <c r="G197" s="10">
        <f t="shared" si="139"/>
        <v>761</v>
      </c>
      <c r="H197" s="11">
        <f t="shared" si="140"/>
        <v>1.6239863422962013E-2</v>
      </c>
      <c r="J197" s="170">
        <f t="shared" si="151"/>
        <v>49766</v>
      </c>
      <c r="K197" s="16">
        <f t="shared" si="152"/>
        <v>735</v>
      </c>
      <c r="L197" s="17">
        <f t="shared" si="141"/>
        <v>1.4990516204034183E-2</v>
      </c>
      <c r="M197" s="5">
        <f t="shared" si="142"/>
        <v>2145</v>
      </c>
      <c r="N197" s="6">
        <f t="shared" si="138"/>
        <v>4.5043153230717538E-2</v>
      </c>
      <c r="P197" s="172">
        <f t="shared" si="143"/>
        <v>50264</v>
      </c>
      <c r="Q197" s="33">
        <f t="shared" si="153"/>
        <v>743</v>
      </c>
      <c r="R197" s="34">
        <f t="shared" si="144"/>
        <v>1.5003735788857253E-2</v>
      </c>
      <c r="S197" s="5">
        <f t="shared" si="145"/>
        <v>498</v>
      </c>
      <c r="T197" s="64">
        <f t="shared" si="146"/>
        <v>9.9076874104727045E-3</v>
      </c>
      <c r="V197" s="174">
        <f t="shared" si="147"/>
        <v>50515</v>
      </c>
      <c r="W197" s="40">
        <f t="shared" si="154"/>
        <v>746</v>
      </c>
      <c r="X197" s="41">
        <f t="shared" si="148"/>
        <v>1.4989250336554884E-2</v>
      </c>
      <c r="Y197" s="5">
        <f t="shared" si="149"/>
        <v>251</v>
      </c>
      <c r="Z197" s="6">
        <f t="shared" si="150"/>
        <v>4.9688211422349799E-3</v>
      </c>
      <c r="AB197" s="167">
        <f t="shared" si="132"/>
        <v>7.3325684174740779E-2</v>
      </c>
    </row>
    <row r="198" spans="1:28" s="7" customFormat="1" x14ac:dyDescent="0.25">
      <c r="A198" s="7" t="str">
        <f t="shared" si="131"/>
        <v>U5 Grade 07 Step 17</v>
      </c>
      <c r="B198" s="7" t="s">
        <v>12</v>
      </c>
      <c r="D198" s="7" t="s">
        <v>9</v>
      </c>
      <c r="E198" s="8">
        <v>17</v>
      </c>
      <c r="F198" s="9">
        <v>48474</v>
      </c>
      <c r="G198" s="10">
        <f t="shared" si="139"/>
        <v>853</v>
      </c>
      <c r="H198" s="11">
        <f t="shared" si="140"/>
        <v>1.7912265597110517E-2</v>
      </c>
      <c r="J198" s="170">
        <f t="shared" si="151"/>
        <v>50512</v>
      </c>
      <c r="K198" s="16">
        <f t="shared" si="152"/>
        <v>746</v>
      </c>
      <c r="L198" s="17">
        <f t="shared" si="141"/>
        <v>1.4990153920347225E-2</v>
      </c>
      <c r="M198" s="5">
        <f t="shared" si="142"/>
        <v>2038</v>
      </c>
      <c r="N198" s="6">
        <f t="shared" si="138"/>
        <v>4.2043157156413748E-2</v>
      </c>
      <c r="P198" s="172">
        <f t="shared" si="143"/>
        <v>51017</v>
      </c>
      <c r="Q198" s="33">
        <f t="shared" si="153"/>
        <v>753</v>
      </c>
      <c r="R198" s="34">
        <f t="shared" si="144"/>
        <v>1.4980900843546077E-2</v>
      </c>
      <c r="S198" s="5">
        <f t="shared" si="145"/>
        <v>505</v>
      </c>
      <c r="T198" s="64">
        <f t="shared" si="146"/>
        <v>9.8986612305702014E-3</v>
      </c>
      <c r="V198" s="174">
        <f t="shared" si="147"/>
        <v>51272</v>
      </c>
      <c r="W198" s="40">
        <f t="shared" si="154"/>
        <v>757</v>
      </c>
      <c r="X198" s="41">
        <f t="shared" si="148"/>
        <v>1.4985647827378006E-2</v>
      </c>
      <c r="Y198" s="5">
        <f t="shared" si="149"/>
        <v>255</v>
      </c>
      <c r="Z198" s="6">
        <f t="shared" si="150"/>
        <v>4.9734748010610078E-3</v>
      </c>
      <c r="AB198" s="167">
        <f t="shared" si="132"/>
        <v>7.3309608540925261E-2</v>
      </c>
    </row>
    <row r="199" spans="1:28" s="7" customFormat="1" x14ac:dyDescent="0.25">
      <c r="A199" s="7" t="str">
        <f t="shared" si="131"/>
        <v>U5 Grade 07 Step 18</v>
      </c>
      <c r="B199" s="7" t="s">
        <v>12</v>
      </c>
      <c r="D199" s="7" t="s">
        <v>9</v>
      </c>
      <c r="E199" s="8">
        <v>18</v>
      </c>
      <c r="F199" s="9">
        <v>49443</v>
      </c>
      <c r="G199" s="10">
        <f t="shared" si="139"/>
        <v>969</v>
      </c>
      <c r="H199" s="11">
        <f t="shared" si="140"/>
        <v>1.9990097784379254E-2</v>
      </c>
      <c r="J199" s="170">
        <f t="shared" si="151"/>
        <v>51270</v>
      </c>
      <c r="K199" s="16">
        <f t="shared" si="152"/>
        <v>758</v>
      </c>
      <c r="L199" s="17">
        <f t="shared" si="141"/>
        <v>1.5006335128286348E-2</v>
      </c>
      <c r="M199" s="5">
        <f t="shared" si="142"/>
        <v>1827</v>
      </c>
      <c r="N199" s="6">
        <f t="shared" si="138"/>
        <v>3.6951641283902673E-2</v>
      </c>
      <c r="P199" s="172">
        <f t="shared" si="143"/>
        <v>51783</v>
      </c>
      <c r="Q199" s="33">
        <f t="shared" si="153"/>
        <v>766</v>
      </c>
      <c r="R199" s="34">
        <f t="shared" si="144"/>
        <v>1.5014602975478762E-2</v>
      </c>
      <c r="S199" s="5">
        <f t="shared" si="145"/>
        <v>513</v>
      </c>
      <c r="T199" s="64">
        <f t="shared" si="146"/>
        <v>9.9067261456462549E-3</v>
      </c>
      <c r="V199" s="174">
        <f t="shared" si="147"/>
        <v>52042</v>
      </c>
      <c r="W199" s="40">
        <f t="shared" si="154"/>
        <v>770</v>
      </c>
      <c r="X199" s="41">
        <f t="shared" si="148"/>
        <v>1.5017943516929318E-2</v>
      </c>
      <c r="Y199" s="5">
        <f t="shared" si="149"/>
        <v>259</v>
      </c>
      <c r="Z199" s="6">
        <f t="shared" si="150"/>
        <v>4.9767495484416436E-3</v>
      </c>
      <c r="AB199" s="167">
        <f t="shared" si="132"/>
        <v>7.3340758156993771E-2</v>
      </c>
    </row>
    <row r="200" spans="1:28" s="7" customFormat="1" x14ac:dyDescent="0.25">
      <c r="A200" s="7" t="str">
        <f t="shared" si="131"/>
        <v>U5 Grade 07 Step 19</v>
      </c>
      <c r="B200" s="7" t="s">
        <v>12</v>
      </c>
      <c r="D200" s="7" t="s">
        <v>9</v>
      </c>
      <c r="E200" s="8">
        <v>19</v>
      </c>
      <c r="F200" s="9">
        <v>50562</v>
      </c>
      <c r="G200" s="10">
        <f t="shared" si="139"/>
        <v>1119</v>
      </c>
      <c r="H200" s="11">
        <f t="shared" si="140"/>
        <v>2.2632121837267156E-2</v>
      </c>
      <c r="J200" s="170">
        <f t="shared" si="151"/>
        <v>52039</v>
      </c>
      <c r="K200" s="16">
        <f t="shared" si="152"/>
        <v>769</v>
      </c>
      <c r="L200" s="17">
        <f t="shared" si="141"/>
        <v>1.4999024770821143E-2</v>
      </c>
      <c r="M200" s="5">
        <f t="shared" si="142"/>
        <v>1477</v>
      </c>
      <c r="N200" s="6">
        <f t="shared" si="138"/>
        <v>2.9211660931134052E-2</v>
      </c>
      <c r="P200" s="172">
        <f t="shared" si="143"/>
        <v>52559</v>
      </c>
      <c r="Q200" s="33">
        <f t="shared" si="153"/>
        <v>776</v>
      </c>
      <c r="R200" s="34">
        <f t="shared" si="144"/>
        <v>1.4985613039028253E-2</v>
      </c>
      <c r="S200" s="5">
        <f t="shared" si="145"/>
        <v>520</v>
      </c>
      <c r="T200" s="64">
        <f t="shared" si="146"/>
        <v>9.8936433341578044E-3</v>
      </c>
      <c r="V200" s="174">
        <f t="shared" si="147"/>
        <v>52822</v>
      </c>
      <c r="W200" s="40">
        <f t="shared" si="154"/>
        <v>780</v>
      </c>
      <c r="X200" s="41">
        <f t="shared" si="148"/>
        <v>1.4987894392990277E-2</v>
      </c>
      <c r="Y200" s="5">
        <f t="shared" si="149"/>
        <v>263</v>
      </c>
      <c r="Z200" s="6">
        <f t="shared" si="150"/>
        <v>4.9789860285487106E-3</v>
      </c>
      <c r="AB200" s="167">
        <f t="shared" si="132"/>
        <v>7.3312472060795705E-2</v>
      </c>
    </row>
    <row r="201" spans="1:28" s="7" customFormat="1" x14ac:dyDescent="0.25">
      <c r="A201" s="7" t="str">
        <f t="shared" si="131"/>
        <v>U5 Grade 07 Step 20</v>
      </c>
      <c r="B201" s="7" t="s">
        <v>12</v>
      </c>
      <c r="D201" s="7" t="s">
        <v>9</v>
      </c>
      <c r="E201" s="8">
        <v>20</v>
      </c>
      <c r="F201" s="9">
        <v>51608</v>
      </c>
      <c r="G201" s="10">
        <f t="shared" si="139"/>
        <v>1046</v>
      </c>
      <c r="H201" s="11">
        <f t="shared" si="140"/>
        <v>2.0687472805664332E-2</v>
      </c>
      <c r="J201" s="170">
        <f t="shared" si="151"/>
        <v>52820</v>
      </c>
      <c r="K201" s="16">
        <f t="shared" si="152"/>
        <v>781</v>
      </c>
      <c r="L201" s="17">
        <f t="shared" si="141"/>
        <v>1.5007974788139665E-2</v>
      </c>
      <c r="M201" s="5">
        <f t="shared" si="142"/>
        <v>1212</v>
      </c>
      <c r="N201" s="6">
        <f t="shared" si="138"/>
        <v>2.3484731049449696E-2</v>
      </c>
      <c r="P201" s="172">
        <f t="shared" si="143"/>
        <v>53348</v>
      </c>
      <c r="Q201" s="33">
        <f t="shared" si="153"/>
        <v>789</v>
      </c>
      <c r="R201" s="34">
        <f t="shared" si="144"/>
        <v>1.501170113586636E-2</v>
      </c>
      <c r="S201" s="5">
        <f t="shared" si="145"/>
        <v>528</v>
      </c>
      <c r="T201" s="64">
        <f t="shared" si="146"/>
        <v>9.8972782484816682E-3</v>
      </c>
      <c r="V201" s="174">
        <f t="shared" si="147"/>
        <v>53615</v>
      </c>
      <c r="W201" s="40">
        <f t="shared" si="154"/>
        <v>793</v>
      </c>
      <c r="X201" s="41">
        <f t="shared" si="148"/>
        <v>1.5012684108894021E-2</v>
      </c>
      <c r="Y201" s="5">
        <f t="shared" si="149"/>
        <v>267</v>
      </c>
      <c r="Z201" s="6">
        <f t="shared" si="150"/>
        <v>4.9799496409586872E-3</v>
      </c>
      <c r="AB201" s="167">
        <f t="shared" si="132"/>
        <v>7.3330397181294041E-2</v>
      </c>
    </row>
    <row r="202" spans="1:28" s="7" customFormat="1" x14ac:dyDescent="0.25">
      <c r="A202" s="7" t="str">
        <f t="shared" si="131"/>
        <v>U5 Grade 07 Step 21</v>
      </c>
      <c r="B202" s="7" t="s">
        <v>12</v>
      </c>
      <c r="D202" s="7" t="s">
        <v>9</v>
      </c>
      <c r="E202" s="8">
        <v>21</v>
      </c>
      <c r="F202" s="9">
        <v>52670</v>
      </c>
      <c r="G202" s="10">
        <f t="shared" si="139"/>
        <v>1062</v>
      </c>
      <c r="H202" s="11">
        <f t="shared" si="140"/>
        <v>2.05782049294683E-2</v>
      </c>
      <c r="J202" s="170">
        <f t="shared" si="151"/>
        <v>53612</v>
      </c>
      <c r="K202" s="16">
        <f t="shared" si="152"/>
        <v>792</v>
      </c>
      <c r="L202" s="17">
        <f t="shared" si="141"/>
        <v>1.4994320333207118E-2</v>
      </c>
      <c r="M202" s="5">
        <f t="shared" si="142"/>
        <v>942</v>
      </c>
      <c r="N202" s="6">
        <f t="shared" si="138"/>
        <v>1.7884943990886654E-2</v>
      </c>
      <c r="P202" s="172">
        <f t="shared" si="143"/>
        <v>54148</v>
      </c>
      <c r="Q202" s="33">
        <f t="shared" si="153"/>
        <v>800</v>
      </c>
      <c r="R202" s="34">
        <f t="shared" si="144"/>
        <v>1.4995876134063132E-2</v>
      </c>
      <c r="S202" s="5">
        <f t="shared" si="145"/>
        <v>536</v>
      </c>
      <c r="T202" s="64">
        <f t="shared" si="146"/>
        <v>9.8987958927384198E-3</v>
      </c>
      <c r="V202" s="174">
        <f t="shared" si="147"/>
        <v>54419</v>
      </c>
      <c r="W202" s="40">
        <f t="shared" si="154"/>
        <v>804</v>
      </c>
      <c r="X202" s="41">
        <f t="shared" si="148"/>
        <v>1.4995803413223912E-2</v>
      </c>
      <c r="Y202" s="5">
        <f t="shared" si="149"/>
        <v>271</v>
      </c>
      <c r="Z202" s="6">
        <f t="shared" si="150"/>
        <v>4.9798783513111226E-3</v>
      </c>
      <c r="AB202" s="167">
        <f t="shared" si="132"/>
        <v>7.335305719921105E-2</v>
      </c>
    </row>
    <row r="203" spans="1:28" s="7" customFormat="1" x14ac:dyDescent="0.25">
      <c r="A203" s="7" t="str">
        <f t="shared" si="131"/>
        <v>U5 Grade 07 Step 22</v>
      </c>
      <c r="B203" s="7" t="s">
        <v>12</v>
      </c>
      <c r="D203" s="7" t="s">
        <v>9</v>
      </c>
      <c r="E203" s="7">
        <v>22</v>
      </c>
      <c r="F203" s="9">
        <v>55118</v>
      </c>
      <c r="G203" s="10">
        <f t="shared" si="139"/>
        <v>2448</v>
      </c>
      <c r="H203" s="11">
        <f t="shared" si="140"/>
        <v>4.6478071008164042E-2</v>
      </c>
      <c r="J203" s="170">
        <f t="shared" si="151"/>
        <v>54416</v>
      </c>
      <c r="K203" s="16">
        <f t="shared" si="152"/>
        <v>804</v>
      </c>
      <c r="L203" s="17">
        <f t="shared" si="141"/>
        <v>1.4996642542714317E-2</v>
      </c>
      <c r="M203" s="5">
        <f t="shared" si="142"/>
        <v>-702</v>
      </c>
      <c r="N203" s="6">
        <f t="shared" si="138"/>
        <v>-1.2736311186908088E-2</v>
      </c>
      <c r="P203" s="172">
        <f t="shared" si="143"/>
        <v>54960</v>
      </c>
      <c r="Q203" s="35">
        <f t="shared" si="153"/>
        <v>812</v>
      </c>
      <c r="R203" s="36">
        <f t="shared" si="144"/>
        <v>1.4995937061387309E-2</v>
      </c>
      <c r="S203" s="5">
        <f t="shared" si="145"/>
        <v>544</v>
      </c>
      <c r="T203" s="64">
        <f t="shared" si="146"/>
        <v>9.8981077147016015E-3</v>
      </c>
      <c r="V203" s="174">
        <f t="shared" si="147"/>
        <v>55235</v>
      </c>
      <c r="W203" s="42">
        <f t="shared" si="154"/>
        <v>816</v>
      </c>
      <c r="X203" s="43">
        <f t="shared" si="148"/>
        <v>1.4994762858560429E-2</v>
      </c>
      <c r="Y203" s="5">
        <f t="shared" si="149"/>
        <v>275</v>
      </c>
      <c r="Z203" s="6">
        <f t="shared" si="150"/>
        <v>4.97872725626867E-3</v>
      </c>
      <c r="AB203" s="167">
        <f t="shared" si="132"/>
        <v>7.3337090223664525E-2</v>
      </c>
    </row>
    <row r="204" spans="1:28" s="7" customFormat="1" x14ac:dyDescent="0.25">
      <c r="A204" s="55" t="s">
        <v>21</v>
      </c>
      <c r="B204" s="56"/>
      <c r="C204" s="56"/>
      <c r="D204" s="56" t="s">
        <v>9</v>
      </c>
      <c r="E204" s="57">
        <v>23</v>
      </c>
      <c r="F204" s="70"/>
      <c r="G204" s="71"/>
      <c r="H204" s="72"/>
      <c r="I204" s="56"/>
      <c r="J204" s="171">
        <f t="shared" si="151"/>
        <v>55232</v>
      </c>
      <c r="K204" s="59">
        <f t="shared" si="152"/>
        <v>816</v>
      </c>
      <c r="L204" s="60">
        <f t="shared" ref="L204:L206" si="155">+(J204-J203)/J203</f>
        <v>1.4995589532490444E-2</v>
      </c>
      <c r="M204" s="73"/>
      <c r="N204" s="74"/>
      <c r="O204" s="56"/>
      <c r="P204" s="173">
        <f t="shared" si="143"/>
        <v>55784</v>
      </c>
      <c r="Q204" s="62">
        <f t="shared" si="153"/>
        <v>824</v>
      </c>
      <c r="R204" s="63">
        <f t="shared" ref="R204:R207" si="156">+(P204-P203)/P203</f>
        <v>1.4992721979621542E-2</v>
      </c>
      <c r="S204" s="73">
        <f t="shared" si="145"/>
        <v>552</v>
      </c>
      <c r="T204" s="75">
        <f t="shared" si="146"/>
        <v>9.8953104832927002E-3</v>
      </c>
      <c r="U204" s="56"/>
      <c r="V204" s="175">
        <f t="shared" si="147"/>
        <v>56063</v>
      </c>
      <c r="W204" s="76">
        <f t="shared" si="154"/>
        <v>828</v>
      </c>
      <c r="X204" s="77">
        <f t="shared" ref="X204:X208" si="157">+(V204-V203)/V203</f>
        <v>1.4990495157056215E-2</v>
      </c>
      <c r="Y204" s="73">
        <f t="shared" si="149"/>
        <v>279</v>
      </c>
      <c r="Z204" s="74">
        <f t="shared" si="150"/>
        <v>4.976544244867381E-3</v>
      </c>
      <c r="AB204" s="167">
        <f t="shared" si="132"/>
        <v>7.3325292439645431E-2</v>
      </c>
    </row>
    <row r="205" spans="1:28" s="7" customFormat="1" x14ac:dyDescent="0.25">
      <c r="A205" s="55" t="s">
        <v>22</v>
      </c>
      <c r="B205" s="56"/>
      <c r="C205" s="56"/>
      <c r="D205" s="56" t="s">
        <v>9</v>
      </c>
      <c r="E205" s="57">
        <v>24</v>
      </c>
      <c r="F205" s="70"/>
      <c r="G205" s="71"/>
      <c r="H205" s="72"/>
      <c r="I205" s="56"/>
      <c r="J205" s="171">
        <f t="shared" si="151"/>
        <v>56060</v>
      </c>
      <c r="K205" s="59">
        <f t="shared" si="152"/>
        <v>828</v>
      </c>
      <c r="L205" s="60">
        <f t="shared" si="155"/>
        <v>1.4991309385863268E-2</v>
      </c>
      <c r="M205" s="73"/>
      <c r="N205" s="74"/>
      <c r="O205" s="56"/>
      <c r="P205" s="173">
        <f t="shared" si="143"/>
        <v>56621</v>
      </c>
      <c r="Q205" s="62">
        <f t="shared" si="153"/>
        <v>837</v>
      </c>
      <c r="R205" s="63">
        <f t="shared" si="156"/>
        <v>1.500430230890578E-2</v>
      </c>
      <c r="S205" s="73">
        <f t="shared" si="145"/>
        <v>561</v>
      </c>
      <c r="T205" s="75">
        <f t="shared" si="146"/>
        <v>9.907984669998763E-3</v>
      </c>
      <c r="U205" s="56"/>
      <c r="V205" s="175">
        <f t="shared" si="147"/>
        <v>56904</v>
      </c>
      <c r="W205" s="76">
        <f t="shared" si="154"/>
        <v>841</v>
      </c>
      <c r="X205" s="77">
        <f t="shared" si="157"/>
        <v>1.5000981039188056E-2</v>
      </c>
      <c r="Y205" s="73">
        <f t="shared" si="149"/>
        <v>283</v>
      </c>
      <c r="Z205" s="74">
        <f t="shared" si="150"/>
        <v>4.9732883452832839E-3</v>
      </c>
      <c r="AB205" s="167">
        <f t="shared" si="132"/>
        <v>7.3336351290176557E-2</v>
      </c>
    </row>
    <row r="206" spans="1:28" s="7" customFormat="1" x14ac:dyDescent="0.25">
      <c r="A206" s="55" t="s">
        <v>23</v>
      </c>
      <c r="B206" s="56"/>
      <c r="C206" s="56"/>
      <c r="D206" s="56" t="s">
        <v>9</v>
      </c>
      <c r="E206" s="57">
        <v>25</v>
      </c>
      <c r="F206" s="70"/>
      <c r="G206" s="71"/>
      <c r="H206" s="72"/>
      <c r="I206" s="56"/>
      <c r="J206" s="171">
        <f t="shared" si="151"/>
        <v>56901</v>
      </c>
      <c r="K206" s="59">
        <f t="shared" si="152"/>
        <v>841</v>
      </c>
      <c r="L206" s="60">
        <f t="shared" si="155"/>
        <v>1.5001783803068141E-2</v>
      </c>
      <c r="M206" s="73"/>
      <c r="N206" s="74"/>
      <c r="O206" s="56"/>
      <c r="P206" s="173">
        <f t="shared" si="143"/>
        <v>57470</v>
      </c>
      <c r="Q206" s="62">
        <f t="shared" si="153"/>
        <v>849</v>
      </c>
      <c r="R206" s="63">
        <f t="shared" si="156"/>
        <v>1.4994436693099734E-2</v>
      </c>
      <c r="S206" s="73">
        <f t="shared" si="145"/>
        <v>569</v>
      </c>
      <c r="T206" s="75">
        <f t="shared" si="146"/>
        <v>9.9008178179919963E-3</v>
      </c>
      <c r="U206" s="56"/>
      <c r="V206" s="175">
        <f t="shared" si="147"/>
        <v>57757</v>
      </c>
      <c r="W206" s="76">
        <f t="shared" si="154"/>
        <v>853</v>
      </c>
      <c r="X206" s="77">
        <f t="shared" si="157"/>
        <v>1.4990158864051736E-2</v>
      </c>
      <c r="Y206" s="73">
        <f t="shared" si="149"/>
        <v>287</v>
      </c>
      <c r="Z206" s="74">
        <f t="shared" si="150"/>
        <v>4.9690946551933096E-3</v>
      </c>
      <c r="AB206" s="167">
        <f t="shared" si="132"/>
        <v>7.3330731634795865E-2</v>
      </c>
    </row>
    <row r="207" spans="1:28" s="7" customFormat="1" x14ac:dyDescent="0.25">
      <c r="A207" s="55" t="s">
        <v>24</v>
      </c>
      <c r="B207" s="56"/>
      <c r="C207" s="56"/>
      <c r="D207" s="56" t="s">
        <v>9</v>
      </c>
      <c r="E207" s="57">
        <v>26</v>
      </c>
      <c r="F207" s="70"/>
      <c r="G207" s="71"/>
      <c r="H207" s="72"/>
      <c r="I207" s="56"/>
      <c r="J207" s="58"/>
      <c r="K207" s="59"/>
      <c r="L207" s="60"/>
      <c r="M207" s="73"/>
      <c r="N207" s="74"/>
      <c r="O207" s="56"/>
      <c r="P207" s="173">
        <f t="shared" ref="P207" si="158">ROUND(P206*1.015,0)</f>
        <v>58332</v>
      </c>
      <c r="Q207" s="62">
        <f t="shared" si="153"/>
        <v>862</v>
      </c>
      <c r="R207" s="63">
        <f t="shared" si="156"/>
        <v>1.4999129980859579E-2</v>
      </c>
      <c r="S207" s="73"/>
      <c r="T207" s="75"/>
      <c r="U207" s="56"/>
      <c r="V207" s="175">
        <f t="shared" si="147"/>
        <v>58624</v>
      </c>
      <c r="W207" s="76">
        <f t="shared" si="154"/>
        <v>867</v>
      </c>
      <c r="X207" s="77">
        <f t="shared" si="157"/>
        <v>1.5011167477535191E-2</v>
      </c>
      <c r="Y207" s="73">
        <f t="shared" si="149"/>
        <v>292</v>
      </c>
      <c r="Z207" s="74">
        <f t="shared" si="150"/>
        <v>4.9808951965065506E-3</v>
      </c>
      <c r="AB207" s="167">
        <f t="shared" si="132"/>
        <v>7.3345783441356324E-2</v>
      </c>
    </row>
    <row r="208" spans="1:28" s="7" customFormat="1" x14ac:dyDescent="0.25">
      <c r="A208" s="55" t="s">
        <v>25</v>
      </c>
      <c r="B208" s="56"/>
      <c r="C208" s="96"/>
      <c r="D208" s="96" t="s">
        <v>9</v>
      </c>
      <c r="E208" s="57">
        <v>27</v>
      </c>
      <c r="F208" s="9"/>
      <c r="G208" s="10"/>
      <c r="H208" s="11"/>
      <c r="J208" s="58"/>
      <c r="K208" s="59"/>
      <c r="L208" s="60"/>
      <c r="M208" s="73"/>
      <c r="N208" s="74"/>
      <c r="O208" s="56"/>
      <c r="P208" s="61"/>
      <c r="Q208" s="62"/>
      <c r="R208" s="63"/>
      <c r="S208" s="73"/>
      <c r="T208" s="75"/>
      <c r="U208" s="56"/>
      <c r="V208" s="175">
        <f t="shared" ref="V208" si="159">ROUND(V207*1.015,0)</f>
        <v>59503</v>
      </c>
      <c r="W208" s="76">
        <f t="shared" si="154"/>
        <v>879</v>
      </c>
      <c r="X208" s="77">
        <f t="shared" si="157"/>
        <v>1.4993859170305678E-2</v>
      </c>
      <c r="Y208" s="73"/>
      <c r="Z208" s="74"/>
      <c r="AB208" s="167">
        <f t="shared" si="132"/>
        <v>7.3344517199704168E-2</v>
      </c>
    </row>
    <row r="209" spans="1:28" s="7" customFormat="1" x14ac:dyDescent="0.25">
      <c r="A209" s="55"/>
      <c r="B209" s="56"/>
      <c r="C209" s="96"/>
      <c r="D209" s="96"/>
      <c r="E209" s="57"/>
      <c r="F209" s="9"/>
      <c r="G209" s="10"/>
      <c r="H209" s="11"/>
      <c r="J209" s="58"/>
      <c r="K209" s="59"/>
      <c r="L209" s="60"/>
      <c r="M209" s="73"/>
      <c r="N209" s="74"/>
      <c r="O209" s="56"/>
      <c r="P209" s="61"/>
      <c r="Q209" s="62"/>
      <c r="R209" s="63"/>
      <c r="S209" s="73"/>
      <c r="T209" s="75"/>
      <c r="U209" s="56"/>
      <c r="V209" s="175"/>
      <c r="W209" s="76"/>
      <c r="X209" s="77"/>
      <c r="Y209" s="73"/>
      <c r="Z209" s="74"/>
      <c r="AB209" s="167"/>
    </row>
    <row r="210" spans="1:28" s="7" customFormat="1" x14ac:dyDescent="0.25">
      <c r="A210" s="21"/>
      <c r="B210" s="21"/>
      <c r="C210" s="21"/>
      <c r="D210" s="21"/>
      <c r="E210" s="21"/>
      <c r="F210" s="22"/>
      <c r="G210" s="22"/>
      <c r="H210" s="23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68"/>
      <c r="U210" s="21"/>
      <c r="V210" s="21"/>
      <c r="W210" s="21"/>
      <c r="X210" s="21"/>
      <c r="Y210" s="29"/>
      <c r="Z210" s="21"/>
      <c r="AB210" s="167"/>
    </row>
    <row r="211" spans="1:28" s="7" customFormat="1" x14ac:dyDescent="0.25">
      <c r="A211" s="7" t="str">
        <f t="shared" si="131"/>
        <v>U5 Grade 08 Step 1</v>
      </c>
      <c r="B211" s="7" t="s">
        <v>12</v>
      </c>
      <c r="D211" s="7" t="s">
        <v>10</v>
      </c>
      <c r="E211" s="8">
        <v>1</v>
      </c>
      <c r="F211" s="9">
        <v>42440</v>
      </c>
      <c r="J211" s="170">
        <f>+ROUND(F211,0)</f>
        <v>42440</v>
      </c>
      <c r="K211" s="15"/>
      <c r="L211" s="15"/>
      <c r="M211" s="5"/>
      <c r="N211" s="6">
        <f t="shared" ref="N211:N232" si="160">+M211/F211</f>
        <v>0</v>
      </c>
      <c r="P211" s="172">
        <f>ROUND(J211*(1+P$5),0)</f>
        <v>42864</v>
      </c>
      <c r="Q211" s="32"/>
      <c r="R211" s="32"/>
      <c r="S211" s="5">
        <f>+P211-J211</f>
        <v>424</v>
      </c>
      <c r="T211" s="64">
        <f>+S211/P211</f>
        <v>9.891750653228816E-3</v>
      </c>
      <c r="V211" s="174">
        <f>ROUND(P211*(1+V$5),0)</f>
        <v>43078</v>
      </c>
      <c r="W211" s="39"/>
      <c r="X211" s="39"/>
      <c r="Y211" s="5">
        <f>+V211-P211</f>
        <v>214</v>
      </c>
      <c r="Z211" s="6">
        <f>+Y211/V211</f>
        <v>4.9677329495334049E-3</v>
      </c>
      <c r="AB211" s="167">
        <f t="shared" si="132"/>
        <v>6.6181566181566176E-2</v>
      </c>
    </row>
    <row r="212" spans="1:28" s="7" customFormat="1" x14ac:dyDescent="0.25">
      <c r="A212" s="7" t="str">
        <f t="shared" si="131"/>
        <v>U5 Grade 08 Step 2</v>
      </c>
      <c r="B212" s="7" t="s">
        <v>12</v>
      </c>
      <c r="D212" s="7" t="s">
        <v>10</v>
      </c>
      <c r="E212" s="8">
        <v>2</v>
      </c>
      <c r="F212" s="9">
        <v>42860</v>
      </c>
      <c r="G212" s="10">
        <f t="shared" ref="G212:G232" si="161">+F212-F211</f>
        <v>420</v>
      </c>
      <c r="H212" s="11">
        <f t="shared" ref="H212:H232" si="162">+(F212-F211)/F211</f>
        <v>9.8963242224316683E-3</v>
      </c>
      <c r="J212" s="170">
        <f>ROUND(J211*1.015,0)</f>
        <v>43077</v>
      </c>
      <c r="K212" s="16">
        <f>+J212-J211</f>
        <v>637</v>
      </c>
      <c r="L212" s="17">
        <f t="shared" ref="L212:L232" si="163">+(J212-J211)/J211</f>
        <v>1.500942507068803E-2</v>
      </c>
      <c r="M212" s="5">
        <f t="shared" ref="M212:M232" si="164">+J212-F212</f>
        <v>217</v>
      </c>
      <c r="N212" s="6">
        <f t="shared" si="160"/>
        <v>5.062995800279981E-3</v>
      </c>
      <c r="P212" s="172">
        <f t="shared" ref="P212:P235" si="165">ROUND(J212*(1+P$5),0)</f>
        <v>43508</v>
      </c>
      <c r="Q212" s="33">
        <f>+P212-P211</f>
        <v>644</v>
      </c>
      <c r="R212" s="34">
        <f t="shared" ref="R212:R232" si="166">+(P212-P211)/P211</f>
        <v>1.5024262784621127E-2</v>
      </c>
      <c r="S212" s="5">
        <f t="shared" ref="S212:S235" si="167">+P212-J212</f>
        <v>431</v>
      </c>
      <c r="T212" s="64">
        <f t="shared" ref="T212:T235" si="168">+S212/P212</f>
        <v>9.9062241426864026E-3</v>
      </c>
      <c r="V212" s="174">
        <f t="shared" ref="V212:V236" si="169">ROUND(P212*(1+V$5),0)</f>
        <v>43726</v>
      </c>
      <c r="W212" s="40">
        <f>+V212-V211</f>
        <v>648</v>
      </c>
      <c r="X212" s="41">
        <f t="shared" ref="X212:X232" si="170">+(V212-V211)/V211</f>
        <v>1.5042481080830122E-2</v>
      </c>
      <c r="Y212" s="5">
        <f t="shared" ref="Y212:Y236" si="171">+V212-P212</f>
        <v>218</v>
      </c>
      <c r="Z212" s="6">
        <f t="shared" ref="Z212:Z236" si="172">+Y212/V212</f>
        <v>4.9855920962356493E-3</v>
      </c>
      <c r="AB212" s="167">
        <f t="shared" si="132"/>
        <v>6.6227749329431845E-2</v>
      </c>
    </row>
    <row r="213" spans="1:28" s="7" customFormat="1" x14ac:dyDescent="0.25">
      <c r="A213" s="7" t="str">
        <f t="shared" si="131"/>
        <v>U5 Grade 08 Step 3</v>
      </c>
      <c r="B213" s="7" t="s">
        <v>12</v>
      </c>
      <c r="D213" s="7" t="s">
        <v>10</v>
      </c>
      <c r="E213" s="8">
        <v>3</v>
      </c>
      <c r="F213" s="9">
        <v>43281</v>
      </c>
      <c r="G213" s="10">
        <f t="shared" si="161"/>
        <v>421</v>
      </c>
      <c r="H213" s="11">
        <f t="shared" si="162"/>
        <v>9.8226784881007938E-3</v>
      </c>
      <c r="J213" s="170">
        <f t="shared" ref="J213:J235" si="173">ROUND(J212*1.015,0)</f>
        <v>43723</v>
      </c>
      <c r="K213" s="16">
        <f t="shared" ref="K213:K235" si="174">+J213-J212</f>
        <v>646</v>
      </c>
      <c r="L213" s="17">
        <f t="shared" si="163"/>
        <v>1.4996401792139657E-2</v>
      </c>
      <c r="M213" s="5">
        <f t="shared" si="164"/>
        <v>442</v>
      </c>
      <c r="N213" s="6">
        <f t="shared" si="160"/>
        <v>1.0212333356438161E-2</v>
      </c>
      <c r="P213" s="172">
        <f t="shared" si="165"/>
        <v>44160</v>
      </c>
      <c r="Q213" s="33">
        <f t="shared" ref="Q213:Q236" si="175">+P213-P212</f>
        <v>652</v>
      </c>
      <c r="R213" s="34">
        <f t="shared" si="166"/>
        <v>1.4985749747172934E-2</v>
      </c>
      <c r="S213" s="5">
        <f t="shared" si="167"/>
        <v>437</v>
      </c>
      <c r="T213" s="64">
        <f t="shared" si="168"/>
        <v>9.8958333333333329E-3</v>
      </c>
      <c r="V213" s="174">
        <f t="shared" si="169"/>
        <v>44381</v>
      </c>
      <c r="W213" s="40">
        <f t="shared" ref="W213:W237" si="176">+V213-V212</f>
        <v>655</v>
      </c>
      <c r="X213" s="41">
        <f t="shared" si="170"/>
        <v>1.4979645977221791E-2</v>
      </c>
      <c r="Y213" s="5">
        <f t="shared" si="171"/>
        <v>221</v>
      </c>
      <c r="Z213" s="6">
        <f t="shared" si="172"/>
        <v>4.9796083909781214E-3</v>
      </c>
      <c r="AB213" s="167">
        <f t="shared" si="132"/>
        <v>6.6210210210210216E-2</v>
      </c>
    </row>
    <row r="214" spans="1:28" s="7" customFormat="1" x14ac:dyDescent="0.25">
      <c r="A214" s="7" t="str">
        <f t="shared" si="131"/>
        <v>U5 Grade 08 Step 4</v>
      </c>
      <c r="B214" s="7" t="s">
        <v>12</v>
      </c>
      <c r="D214" s="7" t="s">
        <v>10</v>
      </c>
      <c r="E214" s="8">
        <v>4</v>
      </c>
      <c r="F214" s="9">
        <v>43694</v>
      </c>
      <c r="G214" s="10">
        <f t="shared" si="161"/>
        <v>413</v>
      </c>
      <c r="H214" s="11">
        <f t="shared" si="162"/>
        <v>9.5422933850881457E-3</v>
      </c>
      <c r="J214" s="170">
        <f t="shared" si="173"/>
        <v>44379</v>
      </c>
      <c r="K214" s="16">
        <f t="shared" si="174"/>
        <v>656</v>
      </c>
      <c r="L214" s="17">
        <f t="shared" si="163"/>
        <v>1.5003545044942021E-2</v>
      </c>
      <c r="M214" s="5">
        <f t="shared" si="164"/>
        <v>685</v>
      </c>
      <c r="N214" s="6">
        <f t="shared" si="160"/>
        <v>1.5677209685540348E-2</v>
      </c>
      <c r="P214" s="172">
        <f t="shared" si="165"/>
        <v>44823</v>
      </c>
      <c r="Q214" s="33">
        <f t="shared" si="175"/>
        <v>663</v>
      </c>
      <c r="R214" s="34">
        <f t="shared" si="166"/>
        <v>1.5013586956521739E-2</v>
      </c>
      <c r="S214" s="5">
        <f t="shared" si="167"/>
        <v>444</v>
      </c>
      <c r="T214" s="64">
        <f t="shared" si="168"/>
        <v>9.9056288066394493E-3</v>
      </c>
      <c r="V214" s="174">
        <f t="shared" si="169"/>
        <v>45047</v>
      </c>
      <c r="W214" s="40">
        <f t="shared" si="176"/>
        <v>666</v>
      </c>
      <c r="X214" s="41">
        <f t="shared" si="170"/>
        <v>1.5006421666929542E-2</v>
      </c>
      <c r="Y214" s="5">
        <f t="shared" si="171"/>
        <v>224</v>
      </c>
      <c r="Z214" s="6">
        <f t="shared" si="172"/>
        <v>4.9725841898461609E-3</v>
      </c>
      <c r="AB214" s="167">
        <f t="shared" si="132"/>
        <v>6.6226419560226277E-2</v>
      </c>
    </row>
    <row r="215" spans="1:28" s="7" customFormat="1" x14ac:dyDescent="0.25">
      <c r="A215" s="7" t="str">
        <f t="shared" si="131"/>
        <v>U5 Grade 08 Step 5</v>
      </c>
      <c r="B215" s="7" t="s">
        <v>12</v>
      </c>
      <c r="D215" s="7" t="s">
        <v>10</v>
      </c>
      <c r="E215" s="8">
        <v>5</v>
      </c>
      <c r="F215" s="9">
        <v>43904</v>
      </c>
      <c r="G215" s="10">
        <f t="shared" si="161"/>
        <v>210</v>
      </c>
      <c r="H215" s="11">
        <f t="shared" si="162"/>
        <v>4.8061518743992308E-3</v>
      </c>
      <c r="J215" s="170">
        <f t="shared" si="173"/>
        <v>45045</v>
      </c>
      <c r="K215" s="16">
        <f t="shared" si="174"/>
        <v>666</v>
      </c>
      <c r="L215" s="17">
        <f t="shared" si="163"/>
        <v>1.5007097951733928E-2</v>
      </c>
      <c r="M215" s="5">
        <f t="shared" si="164"/>
        <v>1141</v>
      </c>
      <c r="N215" s="6">
        <f t="shared" si="160"/>
        <v>2.5988520408163265E-2</v>
      </c>
      <c r="P215" s="172">
        <f t="shared" si="165"/>
        <v>45495</v>
      </c>
      <c r="Q215" s="33">
        <f t="shared" si="175"/>
        <v>672</v>
      </c>
      <c r="R215" s="34">
        <f t="shared" si="166"/>
        <v>1.4992303058697544E-2</v>
      </c>
      <c r="S215" s="5">
        <f t="shared" si="167"/>
        <v>450</v>
      </c>
      <c r="T215" s="64">
        <f t="shared" si="168"/>
        <v>9.8911968348170121E-3</v>
      </c>
      <c r="V215" s="174">
        <f t="shared" si="169"/>
        <v>45722</v>
      </c>
      <c r="W215" s="40">
        <f t="shared" si="176"/>
        <v>675</v>
      </c>
      <c r="X215" s="41">
        <f t="shared" si="170"/>
        <v>1.4984349679223921E-2</v>
      </c>
      <c r="Y215" s="5">
        <f t="shared" si="171"/>
        <v>227</v>
      </c>
      <c r="Z215" s="6">
        <f t="shared" si="172"/>
        <v>4.9647871921613225E-3</v>
      </c>
      <c r="AB215" s="167">
        <f t="shared" si="132"/>
        <v>6.6228254279184745E-2</v>
      </c>
    </row>
    <row r="216" spans="1:28" s="7" customFormat="1" x14ac:dyDescent="0.25">
      <c r="A216" s="7" t="str">
        <f t="shared" si="131"/>
        <v>U5 Grade 08 Step 6</v>
      </c>
      <c r="B216" s="7" t="s">
        <v>12</v>
      </c>
      <c r="D216" s="7" t="s">
        <v>10</v>
      </c>
      <c r="E216" s="8">
        <v>6</v>
      </c>
      <c r="F216" s="9">
        <v>44323</v>
      </c>
      <c r="G216" s="10">
        <f t="shared" si="161"/>
        <v>419</v>
      </c>
      <c r="H216" s="11">
        <f t="shared" si="162"/>
        <v>9.5435495626822152E-3</v>
      </c>
      <c r="J216" s="170">
        <f t="shared" si="173"/>
        <v>45721</v>
      </c>
      <c r="K216" s="16">
        <f t="shared" si="174"/>
        <v>676</v>
      </c>
      <c r="L216" s="17">
        <f t="shared" si="163"/>
        <v>1.5007215007215007E-2</v>
      </c>
      <c r="M216" s="5">
        <f t="shared" si="164"/>
        <v>1398</v>
      </c>
      <c r="N216" s="6">
        <f t="shared" si="160"/>
        <v>3.1541186291541637E-2</v>
      </c>
      <c r="P216" s="172">
        <f t="shared" si="165"/>
        <v>46178</v>
      </c>
      <c r="Q216" s="33">
        <f t="shared" si="175"/>
        <v>683</v>
      </c>
      <c r="R216" s="34">
        <f t="shared" si="166"/>
        <v>1.5012638751511155E-2</v>
      </c>
      <c r="S216" s="5">
        <f t="shared" si="167"/>
        <v>457</v>
      </c>
      <c r="T216" s="64">
        <f t="shared" si="168"/>
        <v>9.8964875048724501E-3</v>
      </c>
      <c r="V216" s="174">
        <f t="shared" si="169"/>
        <v>46409</v>
      </c>
      <c r="W216" s="40">
        <f t="shared" si="176"/>
        <v>687</v>
      </c>
      <c r="X216" s="41">
        <f t="shared" si="170"/>
        <v>1.5025589431783386E-2</v>
      </c>
      <c r="Y216" s="5">
        <f t="shared" si="171"/>
        <v>231</v>
      </c>
      <c r="Z216" s="6">
        <f t="shared" si="172"/>
        <v>4.9774828158331355E-3</v>
      </c>
      <c r="AB216" s="167">
        <f t="shared" si="132"/>
        <v>6.621177659843315E-2</v>
      </c>
    </row>
    <row r="217" spans="1:28" s="7" customFormat="1" x14ac:dyDescent="0.25">
      <c r="A217" s="7" t="str">
        <f t="shared" si="131"/>
        <v>U5 Grade 08 Step 7</v>
      </c>
      <c r="B217" s="7" t="s">
        <v>12</v>
      </c>
      <c r="D217" s="7" t="s">
        <v>10</v>
      </c>
      <c r="E217" s="8">
        <v>7</v>
      </c>
      <c r="F217" s="9">
        <v>44749</v>
      </c>
      <c r="G217" s="10">
        <f t="shared" si="161"/>
        <v>426</v>
      </c>
      <c r="H217" s="11">
        <f t="shared" si="162"/>
        <v>9.6112627755341462E-3</v>
      </c>
      <c r="J217" s="170">
        <f t="shared" si="173"/>
        <v>46407</v>
      </c>
      <c r="K217" s="16">
        <f t="shared" si="174"/>
        <v>686</v>
      </c>
      <c r="L217" s="17">
        <f t="shared" si="163"/>
        <v>1.5004046280702522E-2</v>
      </c>
      <c r="M217" s="5">
        <f t="shared" si="164"/>
        <v>1658</v>
      </c>
      <c r="N217" s="6">
        <f t="shared" si="160"/>
        <v>3.705110728731368E-2</v>
      </c>
      <c r="P217" s="172">
        <f t="shared" si="165"/>
        <v>46871</v>
      </c>
      <c r="Q217" s="33">
        <f t="shared" si="175"/>
        <v>693</v>
      </c>
      <c r="R217" s="34">
        <f t="shared" si="166"/>
        <v>1.5007146260123869E-2</v>
      </c>
      <c r="S217" s="5">
        <f t="shared" si="167"/>
        <v>464</v>
      </c>
      <c r="T217" s="64">
        <f t="shared" si="168"/>
        <v>9.8995114249749317E-3</v>
      </c>
      <c r="V217" s="174">
        <f t="shared" si="169"/>
        <v>47105</v>
      </c>
      <c r="W217" s="40">
        <f t="shared" si="176"/>
        <v>696</v>
      </c>
      <c r="X217" s="41">
        <f t="shared" si="170"/>
        <v>1.4997091081471266E-2</v>
      </c>
      <c r="Y217" s="5">
        <f t="shared" si="171"/>
        <v>234</v>
      </c>
      <c r="Z217" s="6">
        <f t="shared" si="172"/>
        <v>4.9676255174609914E-3</v>
      </c>
      <c r="AB217" s="167">
        <f t="shared" si="132"/>
        <v>6.6230562031734538E-2</v>
      </c>
    </row>
    <row r="218" spans="1:28" s="7" customFormat="1" x14ac:dyDescent="0.25">
      <c r="A218" s="7" t="str">
        <f t="shared" si="131"/>
        <v>U5 Grade 08 Step 8</v>
      </c>
      <c r="B218" s="7" t="s">
        <v>12</v>
      </c>
      <c r="D218" s="7" t="s">
        <v>10</v>
      </c>
      <c r="E218" s="8">
        <v>8</v>
      </c>
      <c r="F218" s="9">
        <v>45179</v>
      </c>
      <c r="G218" s="10">
        <f t="shared" si="161"/>
        <v>430</v>
      </c>
      <c r="H218" s="11">
        <f t="shared" si="162"/>
        <v>9.6091532771682055E-3</v>
      </c>
      <c r="J218" s="170">
        <f t="shared" si="173"/>
        <v>47103</v>
      </c>
      <c r="K218" s="16">
        <f t="shared" si="174"/>
        <v>696</v>
      </c>
      <c r="L218" s="17">
        <f t="shared" si="163"/>
        <v>1.499773741030448E-2</v>
      </c>
      <c r="M218" s="5">
        <f t="shared" si="164"/>
        <v>1924</v>
      </c>
      <c r="N218" s="6">
        <f t="shared" si="160"/>
        <v>4.2586157285464485E-2</v>
      </c>
      <c r="P218" s="172">
        <f t="shared" si="165"/>
        <v>47574</v>
      </c>
      <c r="Q218" s="33">
        <f t="shared" si="175"/>
        <v>703</v>
      </c>
      <c r="R218" s="34">
        <f t="shared" si="166"/>
        <v>1.4998613214994346E-2</v>
      </c>
      <c r="S218" s="5">
        <f t="shared" si="167"/>
        <v>471</v>
      </c>
      <c r="T218" s="64">
        <f t="shared" si="168"/>
        <v>9.9003657459957126E-3</v>
      </c>
      <c r="V218" s="174">
        <f t="shared" si="169"/>
        <v>47812</v>
      </c>
      <c r="W218" s="40">
        <f t="shared" si="176"/>
        <v>707</v>
      </c>
      <c r="X218" s="41">
        <f t="shared" si="170"/>
        <v>1.5009022396773167E-2</v>
      </c>
      <c r="Y218" s="5">
        <f t="shared" si="171"/>
        <v>238</v>
      </c>
      <c r="Z218" s="6">
        <f t="shared" si="172"/>
        <v>4.9778298335145989E-3</v>
      </c>
      <c r="AB218" s="167">
        <f t="shared" si="132"/>
        <v>6.6232549841666294E-2</v>
      </c>
    </row>
    <row r="219" spans="1:28" s="7" customFormat="1" x14ac:dyDescent="0.25">
      <c r="A219" s="7" t="str">
        <f t="shared" si="131"/>
        <v>U5 Grade 08 Step 9</v>
      </c>
      <c r="B219" s="7" t="s">
        <v>12</v>
      </c>
      <c r="D219" s="7" t="s">
        <v>10</v>
      </c>
      <c r="E219" s="8">
        <v>9</v>
      </c>
      <c r="F219" s="9">
        <v>45614</v>
      </c>
      <c r="G219" s="10">
        <f t="shared" si="161"/>
        <v>435</v>
      </c>
      <c r="H219" s="11">
        <f t="shared" si="162"/>
        <v>9.6283671617344337E-3</v>
      </c>
      <c r="J219" s="170">
        <f t="shared" si="173"/>
        <v>47810</v>
      </c>
      <c r="K219" s="16">
        <f t="shared" si="174"/>
        <v>707</v>
      </c>
      <c r="L219" s="17">
        <f t="shared" si="163"/>
        <v>1.5009659681973547E-2</v>
      </c>
      <c r="M219" s="5">
        <f t="shared" si="164"/>
        <v>2196</v>
      </c>
      <c r="N219" s="6">
        <f t="shared" si="160"/>
        <v>4.8143113956241504E-2</v>
      </c>
      <c r="P219" s="172">
        <f t="shared" si="165"/>
        <v>48288</v>
      </c>
      <c r="Q219" s="33">
        <f t="shared" si="175"/>
        <v>714</v>
      </c>
      <c r="R219" s="34">
        <f t="shared" si="166"/>
        <v>1.5008197755076303E-2</v>
      </c>
      <c r="S219" s="5">
        <f t="shared" si="167"/>
        <v>478</v>
      </c>
      <c r="T219" s="64">
        <f t="shared" si="168"/>
        <v>9.8989396951623589E-3</v>
      </c>
      <c r="V219" s="174">
        <f t="shared" si="169"/>
        <v>48529</v>
      </c>
      <c r="W219" s="40">
        <f t="shared" si="176"/>
        <v>717</v>
      </c>
      <c r="X219" s="41">
        <f t="shared" si="170"/>
        <v>1.4996235254747761E-2</v>
      </c>
      <c r="Y219" s="5">
        <f t="shared" si="171"/>
        <v>241</v>
      </c>
      <c r="Z219" s="6">
        <f t="shared" si="172"/>
        <v>4.9661027426899382E-3</v>
      </c>
      <c r="AB219" s="167">
        <f t="shared" si="132"/>
        <v>6.6243353693369075E-2</v>
      </c>
    </row>
    <row r="220" spans="1:28" s="7" customFormat="1" x14ac:dyDescent="0.25">
      <c r="A220" s="7" t="str">
        <f t="shared" si="131"/>
        <v>U5 Grade 08 Step 10</v>
      </c>
      <c r="B220" s="7" t="s">
        <v>12</v>
      </c>
      <c r="D220" s="7" t="s">
        <v>10</v>
      </c>
      <c r="E220" s="8">
        <v>10</v>
      </c>
      <c r="F220" s="9">
        <v>46057</v>
      </c>
      <c r="G220" s="10">
        <f t="shared" si="161"/>
        <v>443</v>
      </c>
      <c r="H220" s="11">
        <f t="shared" si="162"/>
        <v>9.7119305476388827E-3</v>
      </c>
      <c r="J220" s="170">
        <f t="shared" si="173"/>
        <v>48527</v>
      </c>
      <c r="K220" s="16">
        <f t="shared" si="174"/>
        <v>717</v>
      </c>
      <c r="L220" s="17">
        <f t="shared" si="163"/>
        <v>1.4996862581049989E-2</v>
      </c>
      <c r="M220" s="5">
        <f t="shared" si="164"/>
        <v>2470</v>
      </c>
      <c r="N220" s="6">
        <f t="shared" si="160"/>
        <v>5.3629198601732639E-2</v>
      </c>
      <c r="P220" s="172">
        <f t="shared" si="165"/>
        <v>49012</v>
      </c>
      <c r="Q220" s="33">
        <f t="shared" si="175"/>
        <v>724</v>
      </c>
      <c r="R220" s="34">
        <f t="shared" si="166"/>
        <v>1.4993373094764745E-2</v>
      </c>
      <c r="S220" s="5">
        <f t="shared" si="167"/>
        <v>485</v>
      </c>
      <c r="T220" s="64">
        <f t="shared" si="168"/>
        <v>9.8955357871541669E-3</v>
      </c>
      <c r="V220" s="174">
        <f t="shared" si="169"/>
        <v>49257</v>
      </c>
      <c r="W220" s="40">
        <f t="shared" si="176"/>
        <v>728</v>
      </c>
      <c r="X220" s="41">
        <f t="shared" si="170"/>
        <v>1.5001339405304044E-2</v>
      </c>
      <c r="Y220" s="5">
        <f t="shared" si="171"/>
        <v>245</v>
      </c>
      <c r="Z220" s="6">
        <f t="shared" si="172"/>
        <v>4.9739123373327646E-3</v>
      </c>
      <c r="AB220" s="167">
        <f t="shared" si="132"/>
        <v>6.6214987661803545E-2</v>
      </c>
    </row>
    <row r="221" spans="1:28" s="7" customFormat="1" x14ac:dyDescent="0.25">
      <c r="A221" s="7" t="str">
        <f t="shared" si="131"/>
        <v>U5 Grade 08 Step 11</v>
      </c>
      <c r="B221" s="7" t="s">
        <v>12</v>
      </c>
      <c r="D221" s="7" t="s">
        <v>10</v>
      </c>
      <c r="E221" s="8">
        <v>11</v>
      </c>
      <c r="F221" s="9">
        <v>46728</v>
      </c>
      <c r="G221" s="10">
        <f t="shared" si="161"/>
        <v>671</v>
      </c>
      <c r="H221" s="11">
        <f t="shared" si="162"/>
        <v>1.4568903749701457E-2</v>
      </c>
      <c r="J221" s="170">
        <f t="shared" si="173"/>
        <v>49255</v>
      </c>
      <c r="K221" s="16">
        <f t="shared" si="174"/>
        <v>728</v>
      </c>
      <c r="L221" s="17">
        <f t="shared" si="163"/>
        <v>1.5001957673047994E-2</v>
      </c>
      <c r="M221" s="5">
        <f t="shared" si="164"/>
        <v>2527</v>
      </c>
      <c r="N221" s="6">
        <f t="shared" si="160"/>
        <v>5.4078924841636705E-2</v>
      </c>
      <c r="P221" s="172">
        <f t="shared" si="165"/>
        <v>49748</v>
      </c>
      <c r="Q221" s="33">
        <f t="shared" si="175"/>
        <v>736</v>
      </c>
      <c r="R221" s="34">
        <f t="shared" si="166"/>
        <v>1.501673059658859E-2</v>
      </c>
      <c r="S221" s="5">
        <f t="shared" si="167"/>
        <v>493</v>
      </c>
      <c r="T221" s="64">
        <f t="shared" si="168"/>
        <v>9.9099461284875776E-3</v>
      </c>
      <c r="V221" s="174">
        <f t="shared" si="169"/>
        <v>49997</v>
      </c>
      <c r="W221" s="40">
        <f t="shared" si="176"/>
        <v>740</v>
      </c>
      <c r="X221" s="41">
        <f t="shared" si="170"/>
        <v>1.5023245427045901E-2</v>
      </c>
      <c r="Y221" s="5">
        <f t="shared" si="171"/>
        <v>249</v>
      </c>
      <c r="Z221" s="6">
        <f t="shared" si="172"/>
        <v>4.9802988179290754E-3</v>
      </c>
      <c r="AB221" s="167">
        <f t="shared" si="132"/>
        <v>6.6238723848926234E-2</v>
      </c>
    </row>
    <row r="222" spans="1:28" s="7" customFormat="1" x14ac:dyDescent="0.25">
      <c r="A222" s="7" t="str">
        <f t="shared" si="131"/>
        <v>U5 Grade 08 Step 12</v>
      </c>
      <c r="B222" s="7" t="s">
        <v>12</v>
      </c>
      <c r="D222" s="7" t="s">
        <v>10</v>
      </c>
      <c r="E222" s="8">
        <v>12</v>
      </c>
      <c r="F222" s="9">
        <v>47553</v>
      </c>
      <c r="G222" s="10">
        <f t="shared" si="161"/>
        <v>825</v>
      </c>
      <c r="H222" s="11">
        <f t="shared" si="162"/>
        <v>1.7655367231638418E-2</v>
      </c>
      <c r="J222" s="170">
        <f t="shared" si="173"/>
        <v>49994</v>
      </c>
      <c r="K222" s="16">
        <f t="shared" si="174"/>
        <v>739</v>
      </c>
      <c r="L222" s="17">
        <f t="shared" si="163"/>
        <v>1.500355293878794E-2</v>
      </c>
      <c r="M222" s="5">
        <f t="shared" si="164"/>
        <v>2441</v>
      </c>
      <c r="N222" s="6">
        <f t="shared" si="160"/>
        <v>5.1332197758290753E-2</v>
      </c>
      <c r="P222" s="172">
        <f t="shared" si="165"/>
        <v>50494</v>
      </c>
      <c r="Q222" s="33">
        <f t="shared" si="175"/>
        <v>746</v>
      </c>
      <c r="R222" s="34">
        <f t="shared" si="166"/>
        <v>1.4995577711666801E-2</v>
      </c>
      <c r="S222" s="5">
        <f t="shared" si="167"/>
        <v>500</v>
      </c>
      <c r="T222" s="64">
        <f t="shared" si="168"/>
        <v>9.9021665940507778E-3</v>
      </c>
      <c r="V222" s="174">
        <f t="shared" si="169"/>
        <v>50746</v>
      </c>
      <c r="W222" s="40">
        <f t="shared" si="176"/>
        <v>749</v>
      </c>
      <c r="X222" s="41">
        <f t="shared" si="170"/>
        <v>1.4980898853931236E-2</v>
      </c>
      <c r="Y222" s="5">
        <f t="shared" si="171"/>
        <v>252</v>
      </c>
      <c r="Z222" s="6">
        <f t="shared" si="172"/>
        <v>4.965908643045757E-3</v>
      </c>
      <c r="AB222" s="167">
        <f t="shared" si="132"/>
        <v>6.6204433238785582E-2</v>
      </c>
    </row>
    <row r="223" spans="1:28" s="7" customFormat="1" x14ac:dyDescent="0.25">
      <c r="A223" s="7" t="str">
        <f t="shared" si="131"/>
        <v>U5 Grade 08 Step 13</v>
      </c>
      <c r="B223" s="7" t="s">
        <v>12</v>
      </c>
      <c r="D223" s="7" t="s">
        <v>10</v>
      </c>
      <c r="E223" s="8">
        <v>13</v>
      </c>
      <c r="F223" s="9">
        <v>48373</v>
      </c>
      <c r="G223" s="10">
        <f t="shared" si="161"/>
        <v>820</v>
      </c>
      <c r="H223" s="11">
        <f t="shared" si="162"/>
        <v>1.7243917313313567E-2</v>
      </c>
      <c r="J223" s="170">
        <f t="shared" si="173"/>
        <v>50744</v>
      </c>
      <c r="K223" s="16">
        <f t="shared" si="174"/>
        <v>750</v>
      </c>
      <c r="L223" s="17">
        <f t="shared" si="163"/>
        <v>1.5001800216025924E-2</v>
      </c>
      <c r="M223" s="5">
        <f t="shared" si="164"/>
        <v>2371</v>
      </c>
      <c r="N223" s="6">
        <f t="shared" si="160"/>
        <v>4.9014946354371237E-2</v>
      </c>
      <c r="P223" s="172">
        <f t="shared" si="165"/>
        <v>51251</v>
      </c>
      <c r="Q223" s="33">
        <f t="shared" si="175"/>
        <v>757</v>
      </c>
      <c r="R223" s="34">
        <f t="shared" si="166"/>
        <v>1.4991880223392878E-2</v>
      </c>
      <c r="S223" s="5">
        <f t="shared" si="167"/>
        <v>507</v>
      </c>
      <c r="T223" s="64">
        <f t="shared" si="168"/>
        <v>9.8924899026360466E-3</v>
      </c>
      <c r="V223" s="174">
        <f t="shared" si="169"/>
        <v>51507</v>
      </c>
      <c r="W223" s="40">
        <f t="shared" si="176"/>
        <v>761</v>
      </c>
      <c r="X223" s="41">
        <f t="shared" si="170"/>
        <v>1.4996255862531036E-2</v>
      </c>
      <c r="Y223" s="5">
        <f t="shared" si="171"/>
        <v>256</v>
      </c>
      <c r="Z223" s="6">
        <f t="shared" si="172"/>
        <v>4.9701982254839149E-3</v>
      </c>
      <c r="AB223" s="167">
        <f t="shared" si="132"/>
        <v>6.6220915790345281E-2</v>
      </c>
    </row>
    <row r="224" spans="1:28" s="7" customFormat="1" x14ac:dyDescent="0.25">
      <c r="A224" s="7" t="str">
        <f t="shared" si="131"/>
        <v>U5 Grade 08 Step 14</v>
      </c>
      <c r="B224" s="7" t="s">
        <v>12</v>
      </c>
      <c r="D224" s="7" t="s">
        <v>10</v>
      </c>
      <c r="E224" s="8">
        <v>14</v>
      </c>
      <c r="F224" s="9">
        <v>49192</v>
      </c>
      <c r="G224" s="10">
        <f t="shared" si="161"/>
        <v>819</v>
      </c>
      <c r="H224" s="11">
        <f t="shared" si="162"/>
        <v>1.6930932545014783E-2</v>
      </c>
      <c r="J224" s="170">
        <f t="shared" si="173"/>
        <v>51505</v>
      </c>
      <c r="K224" s="16">
        <f t="shared" si="174"/>
        <v>761</v>
      </c>
      <c r="L224" s="17">
        <f t="shared" si="163"/>
        <v>1.4996846917862211E-2</v>
      </c>
      <c r="M224" s="5">
        <f t="shared" si="164"/>
        <v>2313</v>
      </c>
      <c r="N224" s="6">
        <f t="shared" si="160"/>
        <v>4.7019840624491785E-2</v>
      </c>
      <c r="P224" s="172">
        <f t="shared" si="165"/>
        <v>52020</v>
      </c>
      <c r="Q224" s="33">
        <f t="shared" si="175"/>
        <v>769</v>
      </c>
      <c r="R224" s="34">
        <f t="shared" si="166"/>
        <v>1.5004585276384852E-2</v>
      </c>
      <c r="S224" s="5">
        <f t="shared" si="167"/>
        <v>515</v>
      </c>
      <c r="T224" s="64">
        <f t="shared" si="168"/>
        <v>9.9000384467512487E-3</v>
      </c>
      <c r="V224" s="174">
        <f t="shared" si="169"/>
        <v>52280</v>
      </c>
      <c r="W224" s="40">
        <f t="shared" si="176"/>
        <v>773</v>
      </c>
      <c r="X224" s="41">
        <f t="shared" si="170"/>
        <v>1.5007668860543227E-2</v>
      </c>
      <c r="Y224" s="5">
        <f t="shared" si="171"/>
        <v>260</v>
      </c>
      <c r="Z224" s="6">
        <f t="shared" si="172"/>
        <v>4.9732211170619737E-3</v>
      </c>
      <c r="AB224" s="167">
        <f t="shared" si="132"/>
        <v>6.6220708502437137E-2</v>
      </c>
    </row>
    <row r="225" spans="1:28" s="7" customFormat="1" x14ac:dyDescent="0.25">
      <c r="A225" s="7" t="str">
        <f t="shared" si="131"/>
        <v>U5 Grade 08 Step 15</v>
      </c>
      <c r="B225" s="7" t="s">
        <v>12</v>
      </c>
      <c r="D225" s="7" t="s">
        <v>10</v>
      </c>
      <c r="E225" s="8">
        <v>15</v>
      </c>
      <c r="F225" s="9">
        <v>50013</v>
      </c>
      <c r="G225" s="10">
        <f t="shared" si="161"/>
        <v>821</v>
      </c>
      <c r="H225" s="11">
        <f t="shared" si="162"/>
        <v>1.6689705643194015E-2</v>
      </c>
      <c r="J225" s="170">
        <f t="shared" si="173"/>
        <v>52278</v>
      </c>
      <c r="K225" s="16">
        <f t="shared" si="174"/>
        <v>773</v>
      </c>
      <c r="L225" s="17">
        <f t="shared" si="163"/>
        <v>1.5008251626055723E-2</v>
      </c>
      <c r="M225" s="5">
        <f t="shared" si="164"/>
        <v>2265</v>
      </c>
      <c r="N225" s="6">
        <f t="shared" si="160"/>
        <v>4.5288225061484014E-2</v>
      </c>
      <c r="P225" s="172">
        <f t="shared" si="165"/>
        <v>52801</v>
      </c>
      <c r="Q225" s="33">
        <f t="shared" si="175"/>
        <v>781</v>
      </c>
      <c r="R225" s="34">
        <f t="shared" si="166"/>
        <v>1.5013456362937333E-2</v>
      </c>
      <c r="S225" s="5">
        <f t="shared" si="167"/>
        <v>523</v>
      </c>
      <c r="T225" s="64">
        <f t="shared" si="168"/>
        <v>9.9051154334198217E-3</v>
      </c>
      <c r="V225" s="174">
        <f t="shared" si="169"/>
        <v>53065</v>
      </c>
      <c r="W225" s="40">
        <f t="shared" si="176"/>
        <v>785</v>
      </c>
      <c r="X225" s="41">
        <f t="shared" si="170"/>
        <v>1.5015302218821729E-2</v>
      </c>
      <c r="Y225" s="5">
        <f t="shared" si="171"/>
        <v>264</v>
      </c>
      <c r="Z225" s="6">
        <f t="shared" si="172"/>
        <v>4.9750306228210682E-3</v>
      </c>
      <c r="AB225" s="167">
        <f t="shared" si="132"/>
        <v>6.6225963953465014E-2</v>
      </c>
    </row>
    <row r="226" spans="1:28" s="7" customFormat="1" x14ac:dyDescent="0.25">
      <c r="A226" s="7" t="str">
        <f t="shared" si="131"/>
        <v>U5 Grade 08 Step 16</v>
      </c>
      <c r="B226" s="7" t="s">
        <v>12</v>
      </c>
      <c r="D226" s="7" t="s">
        <v>10</v>
      </c>
      <c r="E226" s="8">
        <v>16</v>
      </c>
      <c r="F226" s="9">
        <v>50830</v>
      </c>
      <c r="G226" s="10">
        <f t="shared" si="161"/>
        <v>817</v>
      </c>
      <c r="H226" s="11">
        <f t="shared" si="162"/>
        <v>1.6335752704296883E-2</v>
      </c>
      <c r="J226" s="170">
        <f t="shared" si="173"/>
        <v>53062</v>
      </c>
      <c r="K226" s="16">
        <f t="shared" si="174"/>
        <v>784</v>
      </c>
      <c r="L226" s="17">
        <f t="shared" si="163"/>
        <v>1.4996748154099239E-2</v>
      </c>
      <c r="M226" s="5">
        <f t="shared" si="164"/>
        <v>2232</v>
      </c>
      <c r="N226" s="6">
        <f t="shared" si="160"/>
        <v>4.3911076136140072E-2</v>
      </c>
      <c r="P226" s="172">
        <f t="shared" si="165"/>
        <v>53593</v>
      </c>
      <c r="Q226" s="33">
        <f t="shared" si="175"/>
        <v>792</v>
      </c>
      <c r="R226" s="34">
        <f t="shared" si="166"/>
        <v>1.4999715914471317E-2</v>
      </c>
      <c r="S226" s="5">
        <f t="shared" si="167"/>
        <v>531</v>
      </c>
      <c r="T226" s="64">
        <f t="shared" si="168"/>
        <v>9.9080103744892054E-3</v>
      </c>
      <c r="V226" s="174">
        <f t="shared" si="169"/>
        <v>53861</v>
      </c>
      <c r="W226" s="40">
        <f t="shared" si="176"/>
        <v>796</v>
      </c>
      <c r="X226" s="41">
        <f t="shared" si="170"/>
        <v>1.500047112032413E-2</v>
      </c>
      <c r="Y226" s="5">
        <f t="shared" si="171"/>
        <v>268</v>
      </c>
      <c r="Z226" s="6">
        <f t="shared" si="172"/>
        <v>4.9757709660050876E-3</v>
      </c>
      <c r="AB226" s="167">
        <f t="shared" si="132"/>
        <v>6.6237751163020886E-2</v>
      </c>
    </row>
    <row r="227" spans="1:28" s="7" customFormat="1" x14ac:dyDescent="0.25">
      <c r="A227" s="7" t="str">
        <f t="shared" si="131"/>
        <v>U5 Grade 08 Step 17</v>
      </c>
      <c r="B227" s="7" t="s">
        <v>12</v>
      </c>
      <c r="D227" s="7" t="s">
        <v>10</v>
      </c>
      <c r="E227" s="8">
        <v>17</v>
      </c>
      <c r="F227" s="9">
        <v>51777</v>
      </c>
      <c r="G227" s="10">
        <f t="shared" si="161"/>
        <v>947</v>
      </c>
      <c r="H227" s="11">
        <f t="shared" si="162"/>
        <v>1.8630729883926816E-2</v>
      </c>
      <c r="J227" s="170">
        <f t="shared" si="173"/>
        <v>53858</v>
      </c>
      <c r="K227" s="16">
        <f t="shared" si="174"/>
        <v>796</v>
      </c>
      <c r="L227" s="17">
        <f t="shared" si="163"/>
        <v>1.5001319211488447E-2</v>
      </c>
      <c r="M227" s="5">
        <f t="shared" si="164"/>
        <v>2081</v>
      </c>
      <c r="N227" s="6">
        <f t="shared" si="160"/>
        <v>4.0191590860806925E-2</v>
      </c>
      <c r="P227" s="172">
        <f t="shared" si="165"/>
        <v>54397</v>
      </c>
      <c r="Q227" s="33">
        <f t="shared" si="175"/>
        <v>804</v>
      </c>
      <c r="R227" s="34">
        <f t="shared" si="166"/>
        <v>1.5001959211091001E-2</v>
      </c>
      <c r="S227" s="5">
        <f t="shared" si="167"/>
        <v>539</v>
      </c>
      <c r="T227" s="64">
        <f t="shared" si="168"/>
        <v>9.9086346673529797E-3</v>
      </c>
      <c r="V227" s="174">
        <f t="shared" si="169"/>
        <v>54669</v>
      </c>
      <c r="W227" s="40">
        <f t="shared" si="176"/>
        <v>808</v>
      </c>
      <c r="X227" s="41">
        <f t="shared" si="170"/>
        <v>1.5001578136313845E-2</v>
      </c>
      <c r="Y227" s="5">
        <f t="shared" si="171"/>
        <v>272</v>
      </c>
      <c r="Z227" s="6">
        <f t="shared" si="172"/>
        <v>4.9753973915747495E-3</v>
      </c>
      <c r="AB227" s="167">
        <f t="shared" si="132"/>
        <v>6.6254485879232328E-2</v>
      </c>
    </row>
    <row r="228" spans="1:28" s="7" customFormat="1" x14ac:dyDescent="0.25">
      <c r="A228" s="7" t="str">
        <f t="shared" si="131"/>
        <v>U5 Grade 08 Step 18</v>
      </c>
      <c r="B228" s="7" t="s">
        <v>12</v>
      </c>
      <c r="D228" s="7" t="s">
        <v>10</v>
      </c>
      <c r="E228" s="8">
        <v>18</v>
      </c>
      <c r="F228" s="9">
        <v>52813</v>
      </c>
      <c r="G228" s="10">
        <f t="shared" si="161"/>
        <v>1036</v>
      </c>
      <c r="H228" s="11">
        <f t="shared" si="162"/>
        <v>2.0008884253626128E-2</v>
      </c>
      <c r="J228" s="170">
        <f t="shared" si="173"/>
        <v>54666</v>
      </c>
      <c r="K228" s="16">
        <f t="shared" si="174"/>
        <v>808</v>
      </c>
      <c r="L228" s="17">
        <f t="shared" si="163"/>
        <v>1.5002413754688254E-2</v>
      </c>
      <c r="M228" s="5">
        <f t="shared" si="164"/>
        <v>1853</v>
      </c>
      <c r="N228" s="6">
        <f t="shared" si="160"/>
        <v>3.508605835684396E-2</v>
      </c>
      <c r="P228" s="172">
        <f t="shared" si="165"/>
        <v>55213</v>
      </c>
      <c r="Q228" s="33">
        <f t="shared" si="175"/>
        <v>816</v>
      </c>
      <c r="R228" s="34">
        <f t="shared" si="166"/>
        <v>1.5000827251502841E-2</v>
      </c>
      <c r="S228" s="5">
        <f t="shared" si="167"/>
        <v>547</v>
      </c>
      <c r="T228" s="64">
        <f t="shared" si="168"/>
        <v>9.9070870990527592E-3</v>
      </c>
      <c r="V228" s="174">
        <f t="shared" si="169"/>
        <v>55489</v>
      </c>
      <c r="W228" s="40">
        <f t="shared" si="176"/>
        <v>820</v>
      </c>
      <c r="X228" s="41">
        <f t="shared" si="170"/>
        <v>1.4999359783423878E-2</v>
      </c>
      <c r="Y228" s="5">
        <f t="shared" si="171"/>
        <v>276</v>
      </c>
      <c r="Z228" s="6">
        <f t="shared" si="172"/>
        <v>4.9739588026455695E-3</v>
      </c>
      <c r="AB228" s="167">
        <f t="shared" si="132"/>
        <v>6.6234964067483956E-2</v>
      </c>
    </row>
    <row r="229" spans="1:28" s="7" customFormat="1" x14ac:dyDescent="0.25">
      <c r="A229" s="7" t="str">
        <f t="shared" si="131"/>
        <v>U5 Grade 08 Step 19</v>
      </c>
      <c r="B229" s="7" t="s">
        <v>12</v>
      </c>
      <c r="D229" s="7" t="s">
        <v>10</v>
      </c>
      <c r="E229" s="8">
        <v>19</v>
      </c>
      <c r="F229" s="9">
        <v>54046</v>
      </c>
      <c r="G229" s="10">
        <f t="shared" si="161"/>
        <v>1233</v>
      </c>
      <c r="H229" s="11">
        <f t="shared" si="162"/>
        <v>2.3346524529945279E-2</v>
      </c>
      <c r="J229" s="170">
        <f t="shared" si="173"/>
        <v>55486</v>
      </c>
      <c r="K229" s="16">
        <f t="shared" si="174"/>
        <v>820</v>
      </c>
      <c r="L229" s="17">
        <f t="shared" si="163"/>
        <v>1.5000182929060111E-2</v>
      </c>
      <c r="M229" s="5">
        <f t="shared" si="164"/>
        <v>1440</v>
      </c>
      <c r="N229" s="6">
        <f t="shared" si="160"/>
        <v>2.6643969951522777E-2</v>
      </c>
      <c r="P229" s="172">
        <f t="shared" si="165"/>
        <v>56041</v>
      </c>
      <c r="Q229" s="33">
        <f t="shared" si="175"/>
        <v>828</v>
      </c>
      <c r="R229" s="34">
        <f t="shared" si="166"/>
        <v>1.4996468223063409E-2</v>
      </c>
      <c r="S229" s="5">
        <f t="shared" si="167"/>
        <v>555</v>
      </c>
      <c r="T229" s="64">
        <f t="shared" si="168"/>
        <v>9.903463535625703E-3</v>
      </c>
      <c r="V229" s="174">
        <f t="shared" si="169"/>
        <v>56321</v>
      </c>
      <c r="W229" s="40">
        <f t="shared" si="176"/>
        <v>832</v>
      </c>
      <c r="X229" s="41">
        <f t="shared" si="170"/>
        <v>1.499396276739534E-2</v>
      </c>
      <c r="Y229" s="5">
        <f t="shared" si="171"/>
        <v>280</v>
      </c>
      <c r="Z229" s="6">
        <f t="shared" si="172"/>
        <v>4.971502636671934E-3</v>
      </c>
      <c r="AB229" s="167">
        <f t="shared" si="132"/>
        <v>6.6241338836091027E-2</v>
      </c>
    </row>
    <row r="230" spans="1:28" s="7" customFormat="1" x14ac:dyDescent="0.25">
      <c r="A230" s="7" t="str">
        <f t="shared" si="131"/>
        <v>U5 Grade 08 Step 20</v>
      </c>
      <c r="B230" s="7" t="s">
        <v>12</v>
      </c>
      <c r="D230" s="7" t="s">
        <v>10</v>
      </c>
      <c r="E230" s="8">
        <v>20</v>
      </c>
      <c r="F230" s="9">
        <v>55180</v>
      </c>
      <c r="G230" s="10">
        <f t="shared" si="161"/>
        <v>1134</v>
      </c>
      <c r="H230" s="11">
        <f t="shared" si="162"/>
        <v>2.0982126336824187E-2</v>
      </c>
      <c r="J230" s="170">
        <f t="shared" si="173"/>
        <v>56318</v>
      </c>
      <c r="K230" s="16">
        <f t="shared" si="174"/>
        <v>832</v>
      </c>
      <c r="L230" s="17">
        <f t="shared" si="163"/>
        <v>1.4994773456367372E-2</v>
      </c>
      <c r="M230" s="5">
        <f t="shared" si="164"/>
        <v>1138</v>
      </c>
      <c r="N230" s="6">
        <f t="shared" si="160"/>
        <v>2.0623414280536427E-2</v>
      </c>
      <c r="P230" s="172">
        <f t="shared" si="165"/>
        <v>56881</v>
      </c>
      <c r="Q230" s="33">
        <f t="shared" si="175"/>
        <v>840</v>
      </c>
      <c r="R230" s="34">
        <f t="shared" si="166"/>
        <v>1.498902589175782E-2</v>
      </c>
      <c r="S230" s="5">
        <f t="shared" si="167"/>
        <v>563</v>
      </c>
      <c r="T230" s="64">
        <f t="shared" si="168"/>
        <v>9.8978569293788794E-3</v>
      </c>
      <c r="V230" s="174">
        <f t="shared" si="169"/>
        <v>57165</v>
      </c>
      <c r="W230" s="40">
        <f t="shared" si="176"/>
        <v>844</v>
      </c>
      <c r="X230" s="41">
        <f t="shared" si="170"/>
        <v>1.4985529376253973E-2</v>
      </c>
      <c r="Y230" s="5">
        <f t="shared" si="171"/>
        <v>284</v>
      </c>
      <c r="Z230" s="6">
        <f t="shared" si="172"/>
        <v>4.9680748709874925E-3</v>
      </c>
      <c r="AB230" s="167">
        <f t="shared" ref="AB230:AB266" si="177">+(V230-V201)/V201</f>
        <v>6.6212813578289662E-2</v>
      </c>
    </row>
    <row r="231" spans="1:28" s="7" customFormat="1" x14ac:dyDescent="0.25">
      <c r="A231" s="7" t="str">
        <f t="shared" si="131"/>
        <v>U5 Grade 08 Step 21</v>
      </c>
      <c r="B231" s="7" t="s">
        <v>12</v>
      </c>
      <c r="D231" s="7" t="s">
        <v>10</v>
      </c>
      <c r="E231" s="8">
        <v>21</v>
      </c>
      <c r="F231" s="9">
        <v>56334</v>
      </c>
      <c r="G231" s="10">
        <f t="shared" si="161"/>
        <v>1154</v>
      </c>
      <c r="H231" s="11">
        <f t="shared" si="162"/>
        <v>2.0913374411018485E-2</v>
      </c>
      <c r="J231" s="170">
        <f t="shared" si="173"/>
        <v>57163</v>
      </c>
      <c r="K231" s="16">
        <f t="shared" si="174"/>
        <v>845</v>
      </c>
      <c r="L231" s="17">
        <f t="shared" si="163"/>
        <v>1.500408395184488E-2</v>
      </c>
      <c r="M231" s="5">
        <f t="shared" si="164"/>
        <v>829</v>
      </c>
      <c r="N231" s="6">
        <f t="shared" si="160"/>
        <v>1.4715802179855859E-2</v>
      </c>
      <c r="P231" s="172">
        <f t="shared" si="165"/>
        <v>57735</v>
      </c>
      <c r="Q231" s="33">
        <f t="shared" si="175"/>
        <v>854</v>
      </c>
      <c r="R231" s="34">
        <f t="shared" si="166"/>
        <v>1.5013800741899756E-2</v>
      </c>
      <c r="S231" s="5">
        <f t="shared" si="167"/>
        <v>572</v>
      </c>
      <c r="T231" s="64">
        <f t="shared" si="168"/>
        <v>9.9073352385901092E-3</v>
      </c>
      <c r="V231" s="174">
        <f t="shared" si="169"/>
        <v>58024</v>
      </c>
      <c r="W231" s="40">
        <f t="shared" si="176"/>
        <v>859</v>
      </c>
      <c r="X231" s="41">
        <f t="shared" si="170"/>
        <v>1.5026677162599493E-2</v>
      </c>
      <c r="Y231" s="5">
        <f t="shared" si="171"/>
        <v>289</v>
      </c>
      <c r="Z231" s="6">
        <f t="shared" si="172"/>
        <v>4.9806976423548872E-3</v>
      </c>
      <c r="AB231" s="167">
        <f t="shared" si="177"/>
        <v>6.6245245226850921E-2</v>
      </c>
    </row>
    <row r="232" spans="1:28" s="7" customFormat="1" x14ac:dyDescent="0.25">
      <c r="A232" s="7" t="str">
        <f t="shared" si="131"/>
        <v>U5 Grade 08 Step 22</v>
      </c>
      <c r="B232" s="7" t="s">
        <v>12</v>
      </c>
      <c r="D232" s="7" t="s">
        <v>10</v>
      </c>
      <c r="E232" s="7">
        <v>22</v>
      </c>
      <c r="F232" s="9">
        <v>59056</v>
      </c>
      <c r="G232" s="10">
        <f t="shared" si="161"/>
        <v>2722</v>
      </c>
      <c r="H232" s="11">
        <f t="shared" si="162"/>
        <v>4.8318954805268578E-2</v>
      </c>
      <c r="J232" s="170">
        <f t="shared" si="173"/>
        <v>58020</v>
      </c>
      <c r="K232" s="16">
        <f t="shared" si="174"/>
        <v>857</v>
      </c>
      <c r="L232" s="17">
        <f t="shared" si="163"/>
        <v>1.4992215244126446E-2</v>
      </c>
      <c r="M232" s="5">
        <f t="shared" si="164"/>
        <v>-1036</v>
      </c>
      <c r="N232" s="6">
        <f t="shared" si="160"/>
        <v>-1.7542671362774317E-2</v>
      </c>
      <c r="P232" s="172">
        <f t="shared" si="165"/>
        <v>58600</v>
      </c>
      <c r="Q232" s="35">
        <f t="shared" si="175"/>
        <v>865</v>
      </c>
      <c r="R232" s="36">
        <f t="shared" si="166"/>
        <v>1.4982246470944835E-2</v>
      </c>
      <c r="S232" s="5">
        <f t="shared" si="167"/>
        <v>580</v>
      </c>
      <c r="T232" s="64">
        <f t="shared" si="168"/>
        <v>9.8976109215017059E-3</v>
      </c>
      <c r="V232" s="174">
        <f t="shared" si="169"/>
        <v>58893</v>
      </c>
      <c r="W232" s="42">
        <f t="shared" si="176"/>
        <v>869</v>
      </c>
      <c r="X232" s="43">
        <f t="shared" si="170"/>
        <v>1.4976561422859507E-2</v>
      </c>
      <c r="Y232" s="5">
        <f t="shared" si="171"/>
        <v>293</v>
      </c>
      <c r="Z232" s="6">
        <f t="shared" si="172"/>
        <v>4.9751243781094526E-3</v>
      </c>
      <c r="AB232" s="167">
        <f t="shared" si="177"/>
        <v>6.6226124739748343E-2</v>
      </c>
    </row>
    <row r="233" spans="1:28" s="7" customFormat="1" x14ac:dyDescent="0.25">
      <c r="A233" s="55" t="s">
        <v>21</v>
      </c>
      <c r="B233" s="56"/>
      <c r="C233" s="56"/>
      <c r="D233" s="56" t="s">
        <v>10</v>
      </c>
      <c r="E233" s="57">
        <v>23</v>
      </c>
      <c r="F233" s="70"/>
      <c r="G233" s="71"/>
      <c r="H233" s="72"/>
      <c r="I233" s="56"/>
      <c r="J233" s="171">
        <f t="shared" si="173"/>
        <v>58890</v>
      </c>
      <c r="K233" s="59">
        <f t="shared" si="174"/>
        <v>870</v>
      </c>
      <c r="L233" s="60">
        <f t="shared" ref="L233:L235" si="178">+(J233-J232)/J232</f>
        <v>1.4994829369183039E-2</v>
      </c>
      <c r="M233" s="73"/>
      <c r="N233" s="74"/>
      <c r="O233" s="56"/>
      <c r="P233" s="173">
        <f t="shared" si="165"/>
        <v>59479</v>
      </c>
      <c r="Q233" s="62">
        <f t="shared" si="175"/>
        <v>879</v>
      </c>
      <c r="R233" s="63">
        <f t="shared" ref="R233:R236" si="179">+(P233-P232)/P232</f>
        <v>1.4999999999999999E-2</v>
      </c>
      <c r="S233" s="73">
        <f t="shared" si="167"/>
        <v>589</v>
      </c>
      <c r="T233" s="75">
        <f t="shared" si="168"/>
        <v>9.9026547184720651E-3</v>
      </c>
      <c r="U233" s="56"/>
      <c r="V233" s="175">
        <f t="shared" si="169"/>
        <v>59776</v>
      </c>
      <c r="W233" s="76">
        <f t="shared" si="176"/>
        <v>883</v>
      </c>
      <c r="X233" s="77">
        <f t="shared" ref="X233:X237" si="180">+(V233-V232)/V232</f>
        <v>1.4993292921060228E-2</v>
      </c>
      <c r="Y233" s="73">
        <f t="shared" si="171"/>
        <v>297</v>
      </c>
      <c r="Z233" s="74">
        <f t="shared" si="172"/>
        <v>4.9685492505353321E-3</v>
      </c>
      <c r="AB233" s="167">
        <f t="shared" si="177"/>
        <v>6.6229063731873067E-2</v>
      </c>
    </row>
    <row r="234" spans="1:28" s="7" customFormat="1" x14ac:dyDescent="0.25">
      <c r="A234" s="55" t="s">
        <v>22</v>
      </c>
      <c r="B234" s="56"/>
      <c r="C234" s="56"/>
      <c r="D234" s="56" t="s">
        <v>10</v>
      </c>
      <c r="E234" s="57">
        <v>24</v>
      </c>
      <c r="F234" s="70"/>
      <c r="G234" s="71"/>
      <c r="H234" s="72"/>
      <c r="I234" s="56"/>
      <c r="J234" s="171">
        <f t="shared" si="173"/>
        <v>59773</v>
      </c>
      <c r="K234" s="59">
        <f t="shared" si="174"/>
        <v>883</v>
      </c>
      <c r="L234" s="60">
        <f t="shared" si="178"/>
        <v>1.499405671591102E-2</v>
      </c>
      <c r="M234" s="73"/>
      <c r="N234" s="74"/>
      <c r="O234" s="56"/>
      <c r="P234" s="173">
        <f t="shared" si="165"/>
        <v>60371</v>
      </c>
      <c r="Q234" s="62">
        <f t="shared" si="175"/>
        <v>892</v>
      </c>
      <c r="R234" s="63">
        <f t="shared" si="179"/>
        <v>1.4996889658534945E-2</v>
      </c>
      <c r="S234" s="73">
        <f t="shared" si="167"/>
        <v>598</v>
      </c>
      <c r="T234" s="75">
        <f t="shared" si="168"/>
        <v>9.9054181643504335E-3</v>
      </c>
      <c r="U234" s="56"/>
      <c r="V234" s="175">
        <f t="shared" si="169"/>
        <v>60673</v>
      </c>
      <c r="W234" s="76">
        <f t="shared" si="176"/>
        <v>897</v>
      </c>
      <c r="X234" s="77">
        <f t="shared" si="180"/>
        <v>1.5006022483940043E-2</v>
      </c>
      <c r="Y234" s="73">
        <f t="shared" si="171"/>
        <v>302</v>
      </c>
      <c r="Z234" s="74">
        <f t="shared" si="172"/>
        <v>4.9775023486559097E-3</v>
      </c>
      <c r="AB234" s="167">
        <f t="shared" si="177"/>
        <v>6.6234359623225075E-2</v>
      </c>
    </row>
    <row r="235" spans="1:28" s="7" customFormat="1" x14ac:dyDescent="0.25">
      <c r="A235" s="55" t="s">
        <v>23</v>
      </c>
      <c r="B235" s="56"/>
      <c r="C235" s="56"/>
      <c r="D235" s="56" t="s">
        <v>10</v>
      </c>
      <c r="E235" s="57">
        <v>25</v>
      </c>
      <c r="F235" s="70"/>
      <c r="G235" s="71"/>
      <c r="H235" s="72"/>
      <c r="I235" s="56"/>
      <c r="J235" s="171">
        <f t="shared" si="173"/>
        <v>60670</v>
      </c>
      <c r="K235" s="59">
        <f t="shared" si="174"/>
        <v>897</v>
      </c>
      <c r="L235" s="60">
        <f t="shared" si="178"/>
        <v>1.5006775634483797E-2</v>
      </c>
      <c r="M235" s="73"/>
      <c r="N235" s="74"/>
      <c r="O235" s="56"/>
      <c r="P235" s="173">
        <f t="shared" si="165"/>
        <v>61277</v>
      </c>
      <c r="Q235" s="62">
        <f t="shared" si="175"/>
        <v>906</v>
      </c>
      <c r="R235" s="63">
        <f t="shared" si="179"/>
        <v>1.5007205446323566E-2</v>
      </c>
      <c r="S235" s="73">
        <f t="shared" si="167"/>
        <v>607</v>
      </c>
      <c r="T235" s="75">
        <f t="shared" si="168"/>
        <v>9.9058374267669766E-3</v>
      </c>
      <c r="U235" s="56"/>
      <c r="V235" s="175">
        <f t="shared" si="169"/>
        <v>61583</v>
      </c>
      <c r="W235" s="76">
        <f t="shared" si="176"/>
        <v>910</v>
      </c>
      <c r="X235" s="77">
        <f t="shared" si="180"/>
        <v>1.4998434229393634E-2</v>
      </c>
      <c r="Y235" s="73">
        <f t="shared" si="171"/>
        <v>306</v>
      </c>
      <c r="Z235" s="74">
        <f t="shared" si="172"/>
        <v>4.9689037559066621E-3</v>
      </c>
      <c r="AB235" s="167">
        <f t="shared" si="177"/>
        <v>6.6243052790137993E-2</v>
      </c>
    </row>
    <row r="236" spans="1:28" s="7" customFormat="1" x14ac:dyDescent="0.25">
      <c r="A236" s="55" t="s">
        <v>24</v>
      </c>
      <c r="B236" s="56"/>
      <c r="C236" s="56"/>
      <c r="D236" s="56" t="s">
        <v>10</v>
      </c>
      <c r="E236" s="57">
        <v>26</v>
      </c>
      <c r="F236" s="70"/>
      <c r="G236" s="71"/>
      <c r="H236" s="72"/>
      <c r="I236" s="56"/>
      <c r="J236" s="58"/>
      <c r="K236" s="59"/>
      <c r="L236" s="60"/>
      <c r="M236" s="73"/>
      <c r="N236" s="74"/>
      <c r="O236" s="56"/>
      <c r="P236" s="173">
        <f t="shared" ref="P236" si="181">ROUND(P235*1.015,0)</f>
        <v>62196</v>
      </c>
      <c r="Q236" s="62">
        <f t="shared" si="175"/>
        <v>919</v>
      </c>
      <c r="R236" s="63">
        <f t="shared" si="179"/>
        <v>1.4997470502798767E-2</v>
      </c>
      <c r="S236" s="73"/>
      <c r="T236" s="75"/>
      <c r="U236" s="56"/>
      <c r="V236" s="175">
        <f t="shared" si="169"/>
        <v>62507</v>
      </c>
      <c r="W236" s="76">
        <f t="shared" si="176"/>
        <v>924</v>
      </c>
      <c r="X236" s="77">
        <f t="shared" si="180"/>
        <v>1.5004140753129922E-2</v>
      </c>
      <c r="Y236" s="73">
        <f t="shared" si="171"/>
        <v>311</v>
      </c>
      <c r="Z236" s="74">
        <f t="shared" si="172"/>
        <v>4.975442750411954E-3</v>
      </c>
      <c r="AB236" s="167">
        <f t="shared" si="177"/>
        <v>6.6235671397379917E-2</v>
      </c>
    </row>
    <row r="237" spans="1:28" s="7" customFormat="1" ht="18" customHeight="1" x14ac:dyDescent="0.25">
      <c r="A237" s="55" t="s">
        <v>25</v>
      </c>
      <c r="B237" s="56"/>
      <c r="C237" s="56"/>
      <c r="D237" s="96" t="s">
        <v>10</v>
      </c>
      <c r="E237" s="57">
        <v>27</v>
      </c>
      <c r="F237" s="9"/>
      <c r="G237" s="10"/>
      <c r="H237" s="11"/>
      <c r="J237" s="58"/>
      <c r="K237" s="59"/>
      <c r="L237" s="60"/>
      <c r="M237" s="73"/>
      <c r="N237" s="74"/>
      <c r="O237" s="56"/>
      <c r="P237" s="61"/>
      <c r="Q237" s="62"/>
      <c r="R237" s="63"/>
      <c r="S237" s="73"/>
      <c r="T237" s="75"/>
      <c r="U237" s="56"/>
      <c r="V237" s="175">
        <f t="shared" ref="V237" si="182">ROUND(V236*1.015,0)</f>
        <v>63445</v>
      </c>
      <c r="W237" s="76">
        <f t="shared" si="176"/>
        <v>938</v>
      </c>
      <c r="X237" s="77">
        <f t="shared" si="180"/>
        <v>1.500631929223927E-2</v>
      </c>
      <c r="Y237" s="73"/>
      <c r="Z237" s="74"/>
      <c r="AB237" s="167">
        <f t="shared" si="177"/>
        <v>6.6248760566694112E-2</v>
      </c>
    </row>
    <row r="238" spans="1:28" s="7" customFormat="1" ht="18" customHeight="1" x14ac:dyDescent="0.25">
      <c r="A238" s="55"/>
      <c r="B238" s="56"/>
      <c r="C238" s="56"/>
      <c r="D238" s="96"/>
      <c r="E238" s="57"/>
      <c r="F238" s="9"/>
      <c r="G238" s="10"/>
      <c r="H238" s="11"/>
      <c r="J238" s="58"/>
      <c r="K238" s="59"/>
      <c r="L238" s="60"/>
      <c r="M238" s="73"/>
      <c r="N238" s="74"/>
      <c r="O238" s="56"/>
      <c r="P238" s="61"/>
      <c r="Q238" s="62"/>
      <c r="R238" s="63"/>
      <c r="S238" s="73"/>
      <c r="T238" s="75"/>
      <c r="U238" s="56"/>
      <c r="V238" s="175"/>
      <c r="W238" s="76"/>
      <c r="X238" s="77"/>
      <c r="Y238" s="73"/>
      <c r="Z238" s="74"/>
      <c r="AB238" s="167" t="e">
        <f t="shared" si="177"/>
        <v>#DIV/0!</v>
      </c>
    </row>
    <row r="239" spans="1:28" s="7" customFormat="1" x14ac:dyDescent="0.25">
      <c r="A239" s="21"/>
      <c r="B239" s="21"/>
      <c r="C239" s="21"/>
      <c r="D239" s="21"/>
      <c r="E239" s="21"/>
      <c r="F239" s="22"/>
      <c r="G239" s="22"/>
      <c r="H239" s="23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68"/>
      <c r="U239" s="21"/>
      <c r="V239" s="21"/>
      <c r="W239" s="21"/>
      <c r="X239" s="21"/>
      <c r="Y239" s="29"/>
      <c r="Z239" s="21"/>
      <c r="AB239" s="167" t="e">
        <f t="shared" si="177"/>
        <v>#DIV/0!</v>
      </c>
    </row>
    <row r="240" spans="1:28" s="7" customFormat="1" x14ac:dyDescent="0.25">
      <c r="A240" s="7" t="str">
        <f t="shared" si="131"/>
        <v>U5 Grade 09 Step 1</v>
      </c>
      <c r="B240" s="7" t="s">
        <v>12</v>
      </c>
      <c r="D240" s="7" t="s">
        <v>11</v>
      </c>
      <c r="E240" s="8">
        <v>1</v>
      </c>
      <c r="F240" s="9">
        <v>45658</v>
      </c>
      <c r="J240" s="170">
        <f>+ROUND(F240,0)</f>
        <v>45658</v>
      </c>
      <c r="K240" s="15"/>
      <c r="L240" s="15"/>
      <c r="M240" s="5"/>
      <c r="N240" s="6">
        <f t="shared" ref="N240:N261" si="183">+M240/F240</f>
        <v>0</v>
      </c>
      <c r="P240" s="172">
        <f>ROUND(J240*(1+P$5),0)</f>
        <v>46115</v>
      </c>
      <c r="Q240" s="32"/>
      <c r="R240" s="32"/>
      <c r="S240" s="5">
        <f>+P240-J240</f>
        <v>457</v>
      </c>
      <c r="T240" s="64">
        <f>+S240/P240</f>
        <v>9.9100075897213483E-3</v>
      </c>
      <c r="V240" s="174">
        <f>ROUND(P240*(1+V$5),0)</f>
        <v>46346</v>
      </c>
      <c r="W240" s="39"/>
      <c r="X240" s="39"/>
      <c r="Y240" s="5">
        <f>+V240-P240</f>
        <v>231</v>
      </c>
      <c r="Z240" s="6">
        <f>+Y240/V240</f>
        <v>4.9842489103698265E-3</v>
      </c>
      <c r="AB240" s="167">
        <f t="shared" si="177"/>
        <v>7.5862389154556856E-2</v>
      </c>
    </row>
    <row r="241" spans="1:28" s="7" customFormat="1" x14ac:dyDescent="0.25">
      <c r="A241" s="7" t="str">
        <f t="shared" si="131"/>
        <v>U5 Grade 09 Step 2</v>
      </c>
      <c r="B241" s="7" t="s">
        <v>12</v>
      </c>
      <c r="D241" s="7" t="s">
        <v>11</v>
      </c>
      <c r="E241" s="8">
        <v>2</v>
      </c>
      <c r="F241" s="9">
        <v>46111</v>
      </c>
      <c r="G241" s="10">
        <f t="shared" ref="G241:G261" si="184">+F241-F240</f>
        <v>453</v>
      </c>
      <c r="H241" s="11">
        <f t="shared" ref="H241:H261" si="185">+(F241-F240)/F240</f>
        <v>9.9215909588681057E-3</v>
      </c>
      <c r="J241" s="170">
        <f>ROUND(J240*1.015,0)</f>
        <v>46343</v>
      </c>
      <c r="K241" s="16">
        <f>+J241-J240</f>
        <v>685</v>
      </c>
      <c r="L241" s="17">
        <f t="shared" ref="L241:L261" si="186">+(J241-J240)/J240</f>
        <v>1.5002847255683561E-2</v>
      </c>
      <c r="M241" s="5">
        <f t="shared" ref="M241:M261" si="187">+J241-F241</f>
        <v>232</v>
      </c>
      <c r="N241" s="6">
        <f t="shared" si="183"/>
        <v>5.0313374249094578E-3</v>
      </c>
      <c r="P241" s="172">
        <f t="shared" ref="P241:P264" si="188">ROUND(J241*(1+P$5),0)</f>
        <v>46806</v>
      </c>
      <c r="Q241" s="33">
        <f>+P241-P240</f>
        <v>691</v>
      </c>
      <c r="R241" s="34">
        <f t="shared" ref="R241:R261" si="189">+(P241-P240)/P240</f>
        <v>1.4984278434348911E-2</v>
      </c>
      <c r="S241" s="5">
        <f t="shared" ref="S241:S264" si="190">+P241-J241</f>
        <v>463</v>
      </c>
      <c r="T241" s="64">
        <f t="shared" ref="T241:T264" si="191">+S241/P241</f>
        <v>9.8918942015980855E-3</v>
      </c>
      <c r="V241" s="174">
        <f t="shared" ref="V241:V265" si="192">ROUND(P241*(1+V$5),0)</f>
        <v>47040</v>
      </c>
      <c r="W241" s="40">
        <f>+V241-V240</f>
        <v>694</v>
      </c>
      <c r="X241" s="41">
        <f t="shared" ref="X241:X261" si="193">+(V241-V240)/V240</f>
        <v>1.4974323566219307E-2</v>
      </c>
      <c r="Y241" s="5">
        <f t="shared" ref="Y241:Y265" si="194">+V241-P241</f>
        <v>234</v>
      </c>
      <c r="Z241" s="6">
        <f t="shared" ref="Z241:Z265" si="195">+Y241/V241</f>
        <v>4.9744897959183671E-3</v>
      </c>
      <c r="AB241" s="167">
        <f t="shared" si="177"/>
        <v>7.5790147738187805E-2</v>
      </c>
    </row>
    <row r="242" spans="1:28" s="7" customFormat="1" x14ac:dyDescent="0.25">
      <c r="A242" s="7" t="str">
        <f t="shared" si="131"/>
        <v>U5 Grade 09 Step 3</v>
      </c>
      <c r="B242" s="7" t="s">
        <v>12</v>
      </c>
      <c r="D242" s="7" t="s">
        <v>11</v>
      </c>
      <c r="E242" s="8">
        <v>3</v>
      </c>
      <c r="F242" s="9">
        <v>46563</v>
      </c>
      <c r="G242" s="10">
        <f t="shared" si="184"/>
        <v>452</v>
      </c>
      <c r="H242" s="11">
        <f t="shared" si="185"/>
        <v>9.8024332588753232E-3</v>
      </c>
      <c r="J242" s="170">
        <f t="shared" ref="J242:J264" si="196">ROUND(J241*1.015,0)</f>
        <v>47038</v>
      </c>
      <c r="K242" s="16">
        <f t="shared" ref="K242:K264" si="197">+J242-J241</f>
        <v>695</v>
      </c>
      <c r="L242" s="17">
        <f t="shared" si="186"/>
        <v>1.4996871156377446E-2</v>
      </c>
      <c r="M242" s="5">
        <f t="shared" si="187"/>
        <v>475</v>
      </c>
      <c r="N242" s="6">
        <f t="shared" si="183"/>
        <v>1.0201232738440393E-2</v>
      </c>
      <c r="P242" s="172">
        <f t="shared" si="188"/>
        <v>47508</v>
      </c>
      <c r="Q242" s="33">
        <f t="shared" ref="Q242:Q265" si="198">+P242-P241</f>
        <v>702</v>
      </c>
      <c r="R242" s="34">
        <f t="shared" si="189"/>
        <v>1.4998077169593641E-2</v>
      </c>
      <c r="S242" s="5">
        <f t="shared" si="190"/>
        <v>470</v>
      </c>
      <c r="T242" s="64">
        <f t="shared" si="191"/>
        <v>9.8930706407341917E-3</v>
      </c>
      <c r="V242" s="174">
        <f t="shared" si="192"/>
        <v>47746</v>
      </c>
      <c r="W242" s="40">
        <f t="shared" ref="W242:W266" si="199">+V242-V241</f>
        <v>706</v>
      </c>
      <c r="X242" s="41">
        <f t="shared" si="193"/>
        <v>1.5008503401360545E-2</v>
      </c>
      <c r="Y242" s="5">
        <f t="shared" si="194"/>
        <v>238</v>
      </c>
      <c r="Z242" s="6">
        <f t="shared" si="195"/>
        <v>4.9847107611108782E-3</v>
      </c>
      <c r="AB242" s="167">
        <f t="shared" si="177"/>
        <v>7.5820734097924794E-2</v>
      </c>
    </row>
    <row r="243" spans="1:28" s="7" customFormat="1" x14ac:dyDescent="0.25">
      <c r="A243" s="7" t="str">
        <f t="shared" si="131"/>
        <v>U5 Grade 09 Step 4</v>
      </c>
      <c r="B243" s="7" t="s">
        <v>12</v>
      </c>
      <c r="D243" s="7" t="s">
        <v>11</v>
      </c>
      <c r="E243" s="8">
        <v>4</v>
      </c>
      <c r="F243" s="9">
        <v>47006</v>
      </c>
      <c r="G243" s="10">
        <f t="shared" si="184"/>
        <v>443</v>
      </c>
      <c r="H243" s="11">
        <f t="shared" si="185"/>
        <v>9.5139917960612511E-3</v>
      </c>
      <c r="J243" s="170">
        <f t="shared" si="196"/>
        <v>47744</v>
      </c>
      <c r="K243" s="16">
        <f t="shared" si="197"/>
        <v>706</v>
      </c>
      <c r="L243" s="17">
        <f t="shared" si="186"/>
        <v>1.5009141545133721E-2</v>
      </c>
      <c r="M243" s="5">
        <f t="shared" si="187"/>
        <v>738</v>
      </c>
      <c r="N243" s="6">
        <f t="shared" si="183"/>
        <v>1.5700123388503594E-2</v>
      </c>
      <c r="P243" s="172">
        <f t="shared" si="188"/>
        <v>48221</v>
      </c>
      <c r="Q243" s="33">
        <f t="shared" si="198"/>
        <v>713</v>
      </c>
      <c r="R243" s="34">
        <f t="shared" si="189"/>
        <v>1.5007998652858467E-2</v>
      </c>
      <c r="S243" s="5">
        <f t="shared" si="190"/>
        <v>477</v>
      </c>
      <c r="T243" s="64">
        <f t="shared" si="191"/>
        <v>9.8919557868978238E-3</v>
      </c>
      <c r="V243" s="174">
        <f t="shared" si="192"/>
        <v>48462</v>
      </c>
      <c r="W243" s="40">
        <f t="shared" si="199"/>
        <v>716</v>
      </c>
      <c r="X243" s="41">
        <f t="shared" si="193"/>
        <v>1.4996020609056256E-2</v>
      </c>
      <c r="Y243" s="5">
        <f t="shared" si="194"/>
        <v>241</v>
      </c>
      <c r="Z243" s="6">
        <f t="shared" si="195"/>
        <v>4.9729685114110024E-3</v>
      </c>
      <c r="AB243" s="167">
        <f t="shared" si="177"/>
        <v>7.5809709858592131E-2</v>
      </c>
    </row>
    <row r="244" spans="1:28" s="7" customFormat="1" x14ac:dyDescent="0.25">
      <c r="A244" s="7" t="str">
        <f t="shared" si="131"/>
        <v>U5 Grade 09 Step 5</v>
      </c>
      <c r="B244" s="7" t="s">
        <v>12</v>
      </c>
      <c r="D244" s="7" t="s">
        <v>11</v>
      </c>
      <c r="E244" s="8">
        <v>5</v>
      </c>
      <c r="F244" s="9">
        <v>47231</v>
      </c>
      <c r="G244" s="10">
        <f t="shared" si="184"/>
        <v>225</v>
      </c>
      <c r="H244" s="11">
        <f t="shared" si="185"/>
        <v>4.7866229842998768E-3</v>
      </c>
      <c r="J244" s="170">
        <f t="shared" si="196"/>
        <v>48460</v>
      </c>
      <c r="K244" s="16">
        <f t="shared" si="197"/>
        <v>716</v>
      </c>
      <c r="L244" s="17">
        <f t="shared" si="186"/>
        <v>1.4996648793565683E-2</v>
      </c>
      <c r="M244" s="5">
        <f t="shared" si="187"/>
        <v>1229</v>
      </c>
      <c r="N244" s="6">
        <f t="shared" si="183"/>
        <v>2.6021045499777688E-2</v>
      </c>
      <c r="P244" s="172">
        <f t="shared" si="188"/>
        <v>48945</v>
      </c>
      <c r="Q244" s="33">
        <f t="shared" si="198"/>
        <v>724</v>
      </c>
      <c r="R244" s="34">
        <f t="shared" si="189"/>
        <v>1.5014205429169864E-2</v>
      </c>
      <c r="S244" s="5">
        <f t="shared" si="190"/>
        <v>485</v>
      </c>
      <c r="T244" s="64">
        <f t="shared" si="191"/>
        <v>9.9090816222290323E-3</v>
      </c>
      <c r="V244" s="174">
        <f t="shared" si="192"/>
        <v>49190</v>
      </c>
      <c r="W244" s="40">
        <f t="shared" si="199"/>
        <v>728</v>
      </c>
      <c r="X244" s="41">
        <f t="shared" si="193"/>
        <v>1.50220791548017E-2</v>
      </c>
      <c r="Y244" s="5">
        <f t="shared" si="194"/>
        <v>245</v>
      </c>
      <c r="Z244" s="6">
        <f t="shared" si="195"/>
        <v>4.9806871315307985E-3</v>
      </c>
      <c r="AB244" s="167">
        <f t="shared" si="177"/>
        <v>7.5849700363063738E-2</v>
      </c>
    </row>
    <row r="245" spans="1:28" s="7" customFormat="1" x14ac:dyDescent="0.25">
      <c r="A245" s="7" t="str">
        <f t="shared" si="131"/>
        <v>U5 Grade 09 Step 6</v>
      </c>
      <c r="B245" s="7" t="s">
        <v>12</v>
      </c>
      <c r="D245" s="7" t="s">
        <v>11</v>
      </c>
      <c r="E245" s="8">
        <v>6</v>
      </c>
      <c r="F245" s="9">
        <v>47683</v>
      </c>
      <c r="G245" s="10">
        <f t="shared" si="184"/>
        <v>452</v>
      </c>
      <c r="H245" s="11">
        <f t="shared" si="185"/>
        <v>9.5699858144015579E-3</v>
      </c>
      <c r="J245" s="170">
        <f t="shared" si="196"/>
        <v>49187</v>
      </c>
      <c r="K245" s="16">
        <f t="shared" si="197"/>
        <v>727</v>
      </c>
      <c r="L245" s="17">
        <f t="shared" si="186"/>
        <v>1.5002063557573256E-2</v>
      </c>
      <c r="M245" s="5">
        <f t="shared" si="187"/>
        <v>1504</v>
      </c>
      <c r="N245" s="6">
        <f t="shared" si="183"/>
        <v>3.1541639578046683E-2</v>
      </c>
      <c r="P245" s="172">
        <f t="shared" si="188"/>
        <v>49679</v>
      </c>
      <c r="Q245" s="33">
        <f t="shared" si="198"/>
        <v>734</v>
      </c>
      <c r="R245" s="34">
        <f t="shared" si="189"/>
        <v>1.4996424558177545E-2</v>
      </c>
      <c r="S245" s="5">
        <f t="shared" si="190"/>
        <v>492</v>
      </c>
      <c r="T245" s="64">
        <f t="shared" si="191"/>
        <v>9.9035809899555138E-3</v>
      </c>
      <c r="V245" s="174">
        <f t="shared" si="192"/>
        <v>49927</v>
      </c>
      <c r="W245" s="40">
        <f t="shared" si="199"/>
        <v>737</v>
      </c>
      <c r="X245" s="41">
        <f t="shared" si="193"/>
        <v>1.4982720065053873E-2</v>
      </c>
      <c r="Y245" s="5">
        <f t="shared" si="194"/>
        <v>248</v>
      </c>
      <c r="Z245" s="6">
        <f t="shared" si="195"/>
        <v>4.9672521881947646E-3</v>
      </c>
      <c r="AB245" s="167">
        <f t="shared" si="177"/>
        <v>7.5804262104333206E-2</v>
      </c>
    </row>
    <row r="246" spans="1:28" s="7" customFormat="1" x14ac:dyDescent="0.25">
      <c r="A246" s="7" t="str">
        <f t="shared" si="131"/>
        <v>U5 Grade 09 Step 7</v>
      </c>
      <c r="B246" s="7" t="s">
        <v>12</v>
      </c>
      <c r="D246" s="7" t="s">
        <v>11</v>
      </c>
      <c r="E246" s="8">
        <v>7</v>
      </c>
      <c r="F246" s="9">
        <v>48142</v>
      </c>
      <c r="G246" s="10">
        <f t="shared" si="184"/>
        <v>459</v>
      </c>
      <c r="H246" s="11">
        <f t="shared" si="185"/>
        <v>9.6260721850554704E-3</v>
      </c>
      <c r="J246" s="170">
        <f t="shared" si="196"/>
        <v>49925</v>
      </c>
      <c r="K246" s="16">
        <f t="shared" si="197"/>
        <v>738</v>
      </c>
      <c r="L246" s="17">
        <f t="shared" si="186"/>
        <v>1.5003964462154634E-2</v>
      </c>
      <c r="M246" s="5">
        <f t="shared" si="187"/>
        <v>1783</v>
      </c>
      <c r="N246" s="6">
        <f t="shared" si="183"/>
        <v>3.703626770803041E-2</v>
      </c>
      <c r="P246" s="172">
        <f t="shared" si="188"/>
        <v>50424</v>
      </c>
      <c r="Q246" s="33">
        <f t="shared" si="198"/>
        <v>745</v>
      </c>
      <c r="R246" s="34">
        <f t="shared" si="189"/>
        <v>1.499627609251394E-2</v>
      </c>
      <c r="S246" s="5">
        <f t="shared" si="190"/>
        <v>499</v>
      </c>
      <c r="T246" s="64">
        <f t="shared" si="191"/>
        <v>9.896081231159766E-3</v>
      </c>
      <c r="V246" s="174">
        <f t="shared" si="192"/>
        <v>50676</v>
      </c>
      <c r="W246" s="40">
        <f t="shared" si="199"/>
        <v>749</v>
      </c>
      <c r="X246" s="41">
        <f t="shared" si="193"/>
        <v>1.5001902778055961E-2</v>
      </c>
      <c r="Y246" s="5">
        <f t="shared" si="194"/>
        <v>252</v>
      </c>
      <c r="Z246" s="6">
        <f t="shared" si="195"/>
        <v>4.9727681742836845E-3</v>
      </c>
      <c r="AB246" s="167">
        <f t="shared" si="177"/>
        <v>7.5809362063475216E-2</v>
      </c>
    </row>
    <row r="247" spans="1:28" s="7" customFormat="1" x14ac:dyDescent="0.25">
      <c r="A247" s="7" t="str">
        <f t="shared" si="131"/>
        <v>U5 Grade 09 Step 8</v>
      </c>
      <c r="B247" s="7" t="s">
        <v>12</v>
      </c>
      <c r="D247" s="7" t="s">
        <v>11</v>
      </c>
      <c r="E247" s="8">
        <v>8</v>
      </c>
      <c r="F247" s="9">
        <v>48607</v>
      </c>
      <c r="G247" s="10">
        <f t="shared" si="184"/>
        <v>465</v>
      </c>
      <c r="H247" s="11">
        <f t="shared" si="185"/>
        <v>9.6589256782019864E-3</v>
      </c>
      <c r="J247" s="170">
        <f t="shared" si="196"/>
        <v>50674</v>
      </c>
      <c r="K247" s="16">
        <f t="shared" si="197"/>
        <v>749</v>
      </c>
      <c r="L247" s="17">
        <f t="shared" si="186"/>
        <v>1.500250375563345E-2</v>
      </c>
      <c r="M247" s="5">
        <f t="shared" si="187"/>
        <v>2067</v>
      </c>
      <c r="N247" s="6">
        <f t="shared" si="183"/>
        <v>4.2524739235089599E-2</v>
      </c>
      <c r="P247" s="172">
        <f t="shared" si="188"/>
        <v>51181</v>
      </c>
      <c r="Q247" s="33">
        <f t="shared" si="198"/>
        <v>757</v>
      </c>
      <c r="R247" s="34">
        <f t="shared" si="189"/>
        <v>1.5012692368713311E-2</v>
      </c>
      <c r="S247" s="5">
        <f t="shared" si="190"/>
        <v>507</v>
      </c>
      <c r="T247" s="64">
        <f t="shared" si="191"/>
        <v>9.9060198120396233E-3</v>
      </c>
      <c r="V247" s="174">
        <f t="shared" si="192"/>
        <v>51437</v>
      </c>
      <c r="W247" s="40">
        <f t="shared" si="199"/>
        <v>761</v>
      </c>
      <c r="X247" s="41">
        <f t="shared" si="193"/>
        <v>1.5016970558055094E-2</v>
      </c>
      <c r="Y247" s="5">
        <f t="shared" si="194"/>
        <v>256</v>
      </c>
      <c r="Z247" s="6">
        <f t="shared" si="195"/>
        <v>4.9769621089876936E-3</v>
      </c>
      <c r="AB247" s="167">
        <f t="shared" si="177"/>
        <v>7.5817786329791678E-2</v>
      </c>
    </row>
    <row r="248" spans="1:28" s="7" customFormat="1" x14ac:dyDescent="0.25">
      <c r="A248" s="7" t="str">
        <f t="shared" si="131"/>
        <v>U5 Grade 09 Step 9</v>
      </c>
      <c r="B248" s="7" t="s">
        <v>12</v>
      </c>
      <c r="D248" s="7" t="s">
        <v>11</v>
      </c>
      <c r="E248" s="8">
        <v>9</v>
      </c>
      <c r="F248" s="9">
        <v>49075</v>
      </c>
      <c r="G248" s="10">
        <f t="shared" si="184"/>
        <v>468</v>
      </c>
      <c r="H248" s="11">
        <f t="shared" si="185"/>
        <v>9.628242845680663E-3</v>
      </c>
      <c r="J248" s="170">
        <f t="shared" si="196"/>
        <v>51434</v>
      </c>
      <c r="K248" s="16">
        <f t="shared" si="197"/>
        <v>760</v>
      </c>
      <c r="L248" s="17">
        <f t="shared" si="186"/>
        <v>1.4997829261554249E-2</v>
      </c>
      <c r="M248" s="5">
        <f t="shared" si="187"/>
        <v>2359</v>
      </c>
      <c r="N248" s="6">
        <f t="shared" si="183"/>
        <v>4.8069281711665815E-2</v>
      </c>
      <c r="P248" s="172">
        <f t="shared" si="188"/>
        <v>51948</v>
      </c>
      <c r="Q248" s="33">
        <f t="shared" si="198"/>
        <v>767</v>
      </c>
      <c r="R248" s="34">
        <f t="shared" si="189"/>
        <v>1.4986029972059944E-2</v>
      </c>
      <c r="S248" s="5">
        <f t="shared" si="190"/>
        <v>514</v>
      </c>
      <c r="T248" s="64">
        <f t="shared" si="191"/>
        <v>9.8945098945098942E-3</v>
      </c>
      <c r="V248" s="174">
        <f t="shared" si="192"/>
        <v>52208</v>
      </c>
      <c r="W248" s="40">
        <f t="shared" si="199"/>
        <v>771</v>
      </c>
      <c r="X248" s="41">
        <f t="shared" si="193"/>
        <v>1.498921010167778E-2</v>
      </c>
      <c r="Y248" s="5">
        <f t="shared" si="194"/>
        <v>260</v>
      </c>
      <c r="Z248" s="6">
        <f t="shared" si="195"/>
        <v>4.9800796812749003E-3</v>
      </c>
      <c r="AB248" s="167">
        <f t="shared" si="177"/>
        <v>7.5810340208947224E-2</v>
      </c>
    </row>
    <row r="249" spans="1:28" s="7" customFormat="1" x14ac:dyDescent="0.25">
      <c r="A249" s="7" t="str">
        <f t="shared" si="131"/>
        <v>U5 Grade 09 Step 10</v>
      </c>
      <c r="B249" s="7" t="s">
        <v>12</v>
      </c>
      <c r="D249" s="7" t="s">
        <v>11</v>
      </c>
      <c r="E249" s="8">
        <v>10</v>
      </c>
      <c r="F249" s="9">
        <v>49555</v>
      </c>
      <c r="G249" s="10">
        <f t="shared" si="184"/>
        <v>480</v>
      </c>
      <c r="H249" s="11">
        <f t="shared" si="185"/>
        <v>9.7809475292919001E-3</v>
      </c>
      <c r="J249" s="170">
        <f t="shared" si="196"/>
        <v>52206</v>
      </c>
      <c r="K249" s="16">
        <f t="shared" si="197"/>
        <v>772</v>
      </c>
      <c r="L249" s="17">
        <f t="shared" si="186"/>
        <v>1.5009526772174049E-2</v>
      </c>
      <c r="M249" s="5">
        <f t="shared" si="187"/>
        <v>2651</v>
      </c>
      <c r="N249" s="6">
        <f t="shared" si="183"/>
        <v>5.3496115427302995E-2</v>
      </c>
      <c r="P249" s="172">
        <f t="shared" si="188"/>
        <v>52728</v>
      </c>
      <c r="Q249" s="33">
        <f t="shared" si="198"/>
        <v>780</v>
      </c>
      <c r="R249" s="34">
        <f t="shared" si="189"/>
        <v>1.5015015015015015E-2</v>
      </c>
      <c r="S249" s="5">
        <f t="shared" si="190"/>
        <v>522</v>
      </c>
      <c r="T249" s="64">
        <f t="shared" si="191"/>
        <v>9.8998634501593075E-3</v>
      </c>
      <c r="V249" s="174">
        <f t="shared" si="192"/>
        <v>52992</v>
      </c>
      <c r="W249" s="40">
        <f t="shared" si="199"/>
        <v>784</v>
      </c>
      <c r="X249" s="41">
        <f t="shared" si="193"/>
        <v>1.5016855654305853E-2</v>
      </c>
      <c r="Y249" s="5">
        <f t="shared" si="194"/>
        <v>264</v>
      </c>
      <c r="Z249" s="6">
        <f t="shared" si="195"/>
        <v>4.9818840579710141E-3</v>
      </c>
      <c r="AB249" s="167">
        <f t="shared" si="177"/>
        <v>7.5826786040562769E-2</v>
      </c>
    </row>
    <row r="250" spans="1:28" s="7" customFormat="1" x14ac:dyDescent="0.25">
      <c r="A250" s="7" t="str">
        <f t="shared" si="131"/>
        <v>U5 Grade 09 Step 11</v>
      </c>
      <c r="B250" s="7" t="s">
        <v>12</v>
      </c>
      <c r="D250" s="7" t="s">
        <v>11</v>
      </c>
      <c r="E250" s="8">
        <v>11</v>
      </c>
      <c r="F250" s="9">
        <v>50275</v>
      </c>
      <c r="G250" s="10">
        <f t="shared" si="184"/>
        <v>720</v>
      </c>
      <c r="H250" s="11">
        <f t="shared" si="185"/>
        <v>1.4529310866713753E-2</v>
      </c>
      <c r="J250" s="170">
        <f t="shared" si="196"/>
        <v>52989</v>
      </c>
      <c r="K250" s="16">
        <f t="shared" si="197"/>
        <v>783</v>
      </c>
      <c r="L250" s="17">
        <f t="shared" si="186"/>
        <v>1.4998276060222963E-2</v>
      </c>
      <c r="M250" s="5">
        <f t="shared" si="187"/>
        <v>2714</v>
      </c>
      <c r="N250" s="6">
        <f t="shared" si="183"/>
        <v>5.3983092988562902E-2</v>
      </c>
      <c r="P250" s="172">
        <f t="shared" si="188"/>
        <v>53519</v>
      </c>
      <c r="Q250" s="33">
        <f t="shared" si="198"/>
        <v>791</v>
      </c>
      <c r="R250" s="34">
        <f t="shared" si="189"/>
        <v>1.5001517220452131E-2</v>
      </c>
      <c r="S250" s="5">
        <f t="shared" si="190"/>
        <v>530</v>
      </c>
      <c r="T250" s="64">
        <f t="shared" si="191"/>
        <v>9.9030250938918884E-3</v>
      </c>
      <c r="V250" s="174">
        <f t="shared" si="192"/>
        <v>53787</v>
      </c>
      <c r="W250" s="40">
        <f t="shared" si="199"/>
        <v>795</v>
      </c>
      <c r="X250" s="41">
        <f t="shared" si="193"/>
        <v>1.5002264492753624E-2</v>
      </c>
      <c r="Y250" s="5">
        <f t="shared" si="194"/>
        <v>268</v>
      </c>
      <c r="Z250" s="6">
        <f t="shared" si="195"/>
        <v>4.9826166173982563E-3</v>
      </c>
      <c r="AB250" s="167">
        <f t="shared" si="177"/>
        <v>7.5804548272896372E-2</v>
      </c>
    </row>
    <row r="251" spans="1:28" s="7" customFormat="1" x14ac:dyDescent="0.25">
      <c r="A251" s="7" t="str">
        <f t="shared" ref="A251:A261" si="200">CONCATENATE(B251," Grade ",D251," Step ",E251)</f>
        <v>U5 Grade 09 Step 12</v>
      </c>
      <c r="B251" s="7" t="s">
        <v>12</v>
      </c>
      <c r="D251" s="7" t="s">
        <v>11</v>
      </c>
      <c r="E251" s="8">
        <v>12</v>
      </c>
      <c r="F251" s="9">
        <v>51162</v>
      </c>
      <c r="G251" s="10">
        <f t="shared" si="184"/>
        <v>887</v>
      </c>
      <c r="H251" s="11">
        <f t="shared" si="185"/>
        <v>1.7642963699651914E-2</v>
      </c>
      <c r="J251" s="170">
        <f t="shared" si="196"/>
        <v>53784</v>
      </c>
      <c r="K251" s="16">
        <f t="shared" si="197"/>
        <v>795</v>
      </c>
      <c r="L251" s="17">
        <f t="shared" si="186"/>
        <v>1.5003113853818717E-2</v>
      </c>
      <c r="M251" s="5">
        <f t="shared" si="187"/>
        <v>2622</v>
      </c>
      <c r="N251" s="6">
        <f t="shared" si="183"/>
        <v>5.124897384777765E-2</v>
      </c>
      <c r="P251" s="172">
        <f t="shared" si="188"/>
        <v>54322</v>
      </c>
      <c r="Q251" s="33">
        <f t="shared" si="198"/>
        <v>803</v>
      </c>
      <c r="R251" s="34">
        <f t="shared" si="189"/>
        <v>1.5004017264896578E-2</v>
      </c>
      <c r="S251" s="5">
        <f t="shared" si="190"/>
        <v>538</v>
      </c>
      <c r="T251" s="64">
        <f t="shared" si="191"/>
        <v>9.903906336291006E-3</v>
      </c>
      <c r="V251" s="174">
        <f t="shared" si="192"/>
        <v>54594</v>
      </c>
      <c r="W251" s="40">
        <f t="shared" si="199"/>
        <v>807</v>
      </c>
      <c r="X251" s="41">
        <f t="shared" si="193"/>
        <v>1.500362541134475E-2</v>
      </c>
      <c r="Y251" s="5">
        <f t="shared" si="194"/>
        <v>272</v>
      </c>
      <c r="Z251" s="6">
        <f t="shared" si="195"/>
        <v>4.9822324797596804E-3</v>
      </c>
      <c r="AB251" s="167">
        <f t="shared" si="177"/>
        <v>7.5828636739841568E-2</v>
      </c>
    </row>
    <row r="252" spans="1:28" s="7" customFormat="1" x14ac:dyDescent="0.25">
      <c r="A252" s="7" t="str">
        <f t="shared" si="200"/>
        <v>U5 Grade 09 Step 13</v>
      </c>
      <c r="B252" s="7" t="s">
        <v>12</v>
      </c>
      <c r="D252" s="7" t="s">
        <v>11</v>
      </c>
      <c r="E252" s="8">
        <v>13</v>
      </c>
      <c r="F252" s="9">
        <v>52053</v>
      </c>
      <c r="G252" s="10">
        <f t="shared" si="184"/>
        <v>891</v>
      </c>
      <c r="H252" s="11">
        <f t="shared" si="185"/>
        <v>1.7415269145068607E-2</v>
      </c>
      <c r="J252" s="170">
        <f t="shared" si="196"/>
        <v>54591</v>
      </c>
      <c r="K252" s="16">
        <f t="shared" si="197"/>
        <v>807</v>
      </c>
      <c r="L252" s="17">
        <f t="shared" si="186"/>
        <v>1.5004462293618921E-2</v>
      </c>
      <c r="M252" s="5">
        <f t="shared" si="187"/>
        <v>2538</v>
      </c>
      <c r="N252" s="6">
        <f t="shared" si="183"/>
        <v>4.8757996657253187E-2</v>
      </c>
      <c r="P252" s="172">
        <f t="shared" si="188"/>
        <v>55137</v>
      </c>
      <c r="Q252" s="33">
        <f t="shared" si="198"/>
        <v>815</v>
      </c>
      <c r="R252" s="34">
        <f t="shared" si="189"/>
        <v>1.5003129487132285E-2</v>
      </c>
      <c r="S252" s="5">
        <f t="shared" si="190"/>
        <v>546</v>
      </c>
      <c r="T252" s="64">
        <f t="shared" si="191"/>
        <v>9.9026062353773335E-3</v>
      </c>
      <c r="V252" s="174">
        <f t="shared" si="192"/>
        <v>55413</v>
      </c>
      <c r="W252" s="40">
        <f t="shared" si="199"/>
        <v>819</v>
      </c>
      <c r="X252" s="41">
        <f t="shared" si="193"/>
        <v>1.5001648532805802E-2</v>
      </c>
      <c r="Y252" s="5">
        <f t="shared" si="194"/>
        <v>276</v>
      </c>
      <c r="Z252" s="6">
        <f t="shared" si="195"/>
        <v>4.9807806832331764E-3</v>
      </c>
      <c r="AB252" s="167">
        <f t="shared" si="177"/>
        <v>7.5834352612266287E-2</v>
      </c>
    </row>
    <row r="253" spans="1:28" s="7" customFormat="1" x14ac:dyDescent="0.25">
      <c r="A253" s="7" t="str">
        <f t="shared" si="200"/>
        <v>U5 Grade 09 Step 14</v>
      </c>
      <c r="B253" s="7" t="s">
        <v>12</v>
      </c>
      <c r="D253" s="7" t="s">
        <v>11</v>
      </c>
      <c r="E253" s="8">
        <v>14</v>
      </c>
      <c r="F253" s="9">
        <v>52942</v>
      </c>
      <c r="G253" s="10">
        <f t="shared" si="184"/>
        <v>889</v>
      </c>
      <c r="H253" s="11">
        <f t="shared" si="185"/>
        <v>1.7078746662055982E-2</v>
      </c>
      <c r="J253" s="170">
        <f t="shared" si="196"/>
        <v>55410</v>
      </c>
      <c r="K253" s="16">
        <f t="shared" si="197"/>
        <v>819</v>
      </c>
      <c r="L253" s="17">
        <f t="shared" si="186"/>
        <v>1.5002472935099192E-2</v>
      </c>
      <c r="M253" s="5">
        <f t="shared" si="187"/>
        <v>2468</v>
      </c>
      <c r="N253" s="6">
        <f t="shared" si="183"/>
        <v>4.6617052623625851E-2</v>
      </c>
      <c r="P253" s="172">
        <f t="shared" si="188"/>
        <v>55964</v>
      </c>
      <c r="Q253" s="33">
        <f t="shared" si="198"/>
        <v>827</v>
      </c>
      <c r="R253" s="34">
        <f t="shared" si="189"/>
        <v>1.499900248471988E-2</v>
      </c>
      <c r="S253" s="5">
        <f t="shared" si="190"/>
        <v>554</v>
      </c>
      <c r="T253" s="64">
        <f t="shared" si="191"/>
        <v>9.8992209277392607E-3</v>
      </c>
      <c r="V253" s="174">
        <f t="shared" si="192"/>
        <v>56244</v>
      </c>
      <c r="W253" s="40">
        <f t="shared" si="199"/>
        <v>831</v>
      </c>
      <c r="X253" s="41">
        <f t="shared" si="193"/>
        <v>1.4996480970169455E-2</v>
      </c>
      <c r="Y253" s="5">
        <f t="shared" si="194"/>
        <v>280</v>
      </c>
      <c r="Z253" s="6">
        <f t="shared" si="195"/>
        <v>4.9783087973828324E-3</v>
      </c>
      <c r="AB253" s="167">
        <f t="shared" si="177"/>
        <v>7.5822494261667941E-2</v>
      </c>
    </row>
    <row r="254" spans="1:28" s="7" customFormat="1" x14ac:dyDescent="0.25">
      <c r="A254" s="7" t="str">
        <f t="shared" si="200"/>
        <v>U5 Grade 09 Step 15</v>
      </c>
      <c r="B254" s="7" t="s">
        <v>12</v>
      </c>
      <c r="D254" s="7" t="s">
        <v>11</v>
      </c>
      <c r="E254" s="8">
        <v>15</v>
      </c>
      <c r="F254" s="9">
        <v>53831</v>
      </c>
      <c r="G254" s="10">
        <f t="shared" si="184"/>
        <v>889</v>
      </c>
      <c r="H254" s="11">
        <f t="shared" si="185"/>
        <v>1.6791961013939784E-2</v>
      </c>
      <c r="J254" s="170">
        <f t="shared" si="196"/>
        <v>56241</v>
      </c>
      <c r="K254" s="16">
        <f t="shared" si="197"/>
        <v>831</v>
      </c>
      <c r="L254" s="17">
        <f t="shared" si="186"/>
        <v>1.4997292907417433E-2</v>
      </c>
      <c r="M254" s="5">
        <f t="shared" si="187"/>
        <v>2410</v>
      </c>
      <c r="N254" s="6">
        <f t="shared" si="183"/>
        <v>4.4769742341773326E-2</v>
      </c>
      <c r="P254" s="172">
        <f t="shared" si="188"/>
        <v>56803</v>
      </c>
      <c r="Q254" s="33">
        <f t="shared" si="198"/>
        <v>839</v>
      </c>
      <c r="R254" s="34">
        <f t="shared" si="189"/>
        <v>1.4991780430276606E-2</v>
      </c>
      <c r="S254" s="5">
        <f t="shared" si="190"/>
        <v>562</v>
      </c>
      <c r="T254" s="64">
        <f t="shared" si="191"/>
        <v>9.8938436350192779E-3</v>
      </c>
      <c r="V254" s="174">
        <f t="shared" si="192"/>
        <v>57087</v>
      </c>
      <c r="W254" s="40">
        <f t="shared" si="199"/>
        <v>843</v>
      </c>
      <c r="X254" s="41">
        <f t="shared" si="193"/>
        <v>1.4988265414977598E-2</v>
      </c>
      <c r="Y254" s="5">
        <f t="shared" si="194"/>
        <v>284</v>
      </c>
      <c r="Z254" s="6">
        <f t="shared" si="195"/>
        <v>4.974862928512621E-3</v>
      </c>
      <c r="AB254" s="167">
        <f t="shared" si="177"/>
        <v>7.5793837746160372E-2</v>
      </c>
    </row>
    <row r="255" spans="1:28" s="7" customFormat="1" x14ac:dyDescent="0.25">
      <c r="A255" s="7" t="str">
        <f t="shared" si="200"/>
        <v>U5 Grade 09 Step 16</v>
      </c>
      <c r="B255" s="7" t="s">
        <v>12</v>
      </c>
      <c r="D255" s="7" t="s">
        <v>11</v>
      </c>
      <c r="E255" s="8">
        <v>16</v>
      </c>
      <c r="F255" s="9">
        <v>54717</v>
      </c>
      <c r="G255" s="10">
        <f t="shared" si="184"/>
        <v>886</v>
      </c>
      <c r="H255" s="11">
        <f t="shared" si="185"/>
        <v>1.6458917723988036E-2</v>
      </c>
      <c r="J255" s="170">
        <f t="shared" si="196"/>
        <v>57085</v>
      </c>
      <c r="K255" s="16">
        <f t="shared" si="197"/>
        <v>844</v>
      </c>
      <c r="L255" s="17">
        <f t="shared" si="186"/>
        <v>1.5006845539730801E-2</v>
      </c>
      <c r="M255" s="5">
        <f t="shared" si="187"/>
        <v>2368</v>
      </c>
      <c r="N255" s="6">
        <f t="shared" si="183"/>
        <v>4.327722645612881E-2</v>
      </c>
      <c r="P255" s="172">
        <f t="shared" si="188"/>
        <v>57656</v>
      </c>
      <c r="Q255" s="33">
        <f t="shared" si="198"/>
        <v>853</v>
      </c>
      <c r="R255" s="34">
        <f t="shared" si="189"/>
        <v>1.5016812492297941E-2</v>
      </c>
      <c r="S255" s="5">
        <f t="shared" si="190"/>
        <v>571</v>
      </c>
      <c r="T255" s="64">
        <f t="shared" si="191"/>
        <v>9.903565977521853E-3</v>
      </c>
      <c r="V255" s="174">
        <f t="shared" si="192"/>
        <v>57944</v>
      </c>
      <c r="W255" s="40">
        <f t="shared" si="199"/>
        <v>857</v>
      </c>
      <c r="X255" s="41">
        <f t="shared" si="193"/>
        <v>1.5012174400476466E-2</v>
      </c>
      <c r="Y255" s="5">
        <f t="shared" si="194"/>
        <v>288</v>
      </c>
      <c r="Z255" s="6">
        <f t="shared" si="195"/>
        <v>4.9703161673339772E-3</v>
      </c>
      <c r="AB255" s="167">
        <f t="shared" si="177"/>
        <v>7.5806241993278997E-2</v>
      </c>
    </row>
    <row r="256" spans="1:28" s="7" customFormat="1" x14ac:dyDescent="0.25">
      <c r="A256" s="7" t="str">
        <f t="shared" si="200"/>
        <v>U5 Grade 09 Step 17</v>
      </c>
      <c r="B256" s="7" t="s">
        <v>12</v>
      </c>
      <c r="D256" s="7" t="s">
        <v>11</v>
      </c>
      <c r="E256" s="8">
        <v>17</v>
      </c>
      <c r="F256" s="9">
        <v>55748</v>
      </c>
      <c r="G256" s="10">
        <f t="shared" si="184"/>
        <v>1031</v>
      </c>
      <c r="H256" s="11">
        <f t="shared" si="185"/>
        <v>1.8842407295721623E-2</v>
      </c>
      <c r="J256" s="170">
        <f t="shared" si="196"/>
        <v>57941</v>
      </c>
      <c r="K256" s="16">
        <f t="shared" si="197"/>
        <v>856</v>
      </c>
      <c r="L256" s="17">
        <f t="shared" si="186"/>
        <v>1.4995182622405186E-2</v>
      </c>
      <c r="M256" s="5">
        <f t="shared" si="187"/>
        <v>2193</v>
      </c>
      <c r="N256" s="6">
        <f t="shared" si="183"/>
        <v>3.9337734089115305E-2</v>
      </c>
      <c r="P256" s="172">
        <f t="shared" si="188"/>
        <v>58520</v>
      </c>
      <c r="Q256" s="33">
        <f t="shared" si="198"/>
        <v>864</v>
      </c>
      <c r="R256" s="34">
        <f t="shared" si="189"/>
        <v>1.4985430831136395E-2</v>
      </c>
      <c r="S256" s="5">
        <f t="shared" si="190"/>
        <v>579</v>
      </c>
      <c r="T256" s="64">
        <f t="shared" si="191"/>
        <v>9.8940533151059464E-3</v>
      </c>
      <c r="V256" s="174">
        <f t="shared" si="192"/>
        <v>58813</v>
      </c>
      <c r="W256" s="40">
        <f t="shared" si="199"/>
        <v>869</v>
      </c>
      <c r="X256" s="41">
        <f t="shared" si="193"/>
        <v>1.4997238713240371E-2</v>
      </c>
      <c r="Y256" s="5">
        <f t="shared" si="194"/>
        <v>293</v>
      </c>
      <c r="Z256" s="6">
        <f t="shared" si="195"/>
        <v>4.9818917586247936E-3</v>
      </c>
      <c r="AB256" s="167">
        <f t="shared" si="177"/>
        <v>7.5801642612815301E-2</v>
      </c>
    </row>
    <row r="257" spans="1:28" s="7" customFormat="1" x14ac:dyDescent="0.25">
      <c r="A257" s="7" t="str">
        <f t="shared" si="200"/>
        <v>U5 Grade 09 Step 18</v>
      </c>
      <c r="B257" s="7" t="s">
        <v>12</v>
      </c>
      <c r="D257" s="7" t="s">
        <v>11</v>
      </c>
      <c r="E257" s="8">
        <v>18</v>
      </c>
      <c r="F257" s="9">
        <v>56863</v>
      </c>
      <c r="G257" s="10">
        <f t="shared" si="184"/>
        <v>1115</v>
      </c>
      <c r="H257" s="11">
        <f t="shared" si="185"/>
        <v>2.000071751452967E-2</v>
      </c>
      <c r="J257" s="170">
        <f t="shared" si="196"/>
        <v>58810</v>
      </c>
      <c r="K257" s="16">
        <f t="shared" si="197"/>
        <v>869</v>
      </c>
      <c r="L257" s="17">
        <f t="shared" si="186"/>
        <v>1.4998015222381388E-2</v>
      </c>
      <c r="M257" s="5">
        <f t="shared" si="187"/>
        <v>1947</v>
      </c>
      <c r="N257" s="6">
        <f t="shared" si="183"/>
        <v>3.4240191337073317E-2</v>
      </c>
      <c r="P257" s="172">
        <f t="shared" si="188"/>
        <v>59398</v>
      </c>
      <c r="Q257" s="33">
        <f t="shared" si="198"/>
        <v>878</v>
      </c>
      <c r="R257" s="34">
        <f t="shared" si="189"/>
        <v>1.5003417634996583E-2</v>
      </c>
      <c r="S257" s="5">
        <f t="shared" si="190"/>
        <v>588</v>
      </c>
      <c r="T257" s="64">
        <f t="shared" si="191"/>
        <v>9.8993232095356751E-3</v>
      </c>
      <c r="V257" s="174">
        <f t="shared" si="192"/>
        <v>59695</v>
      </c>
      <c r="W257" s="40">
        <f t="shared" si="199"/>
        <v>882</v>
      </c>
      <c r="X257" s="41">
        <f t="shared" si="193"/>
        <v>1.4996684406508766E-2</v>
      </c>
      <c r="Y257" s="5">
        <f t="shared" si="194"/>
        <v>297</v>
      </c>
      <c r="Z257" s="6">
        <f t="shared" si="195"/>
        <v>4.9752910629030905E-3</v>
      </c>
      <c r="AB257" s="167">
        <f t="shared" si="177"/>
        <v>7.5798806970750962E-2</v>
      </c>
    </row>
    <row r="258" spans="1:28" s="7" customFormat="1" x14ac:dyDescent="0.25">
      <c r="A258" s="7" t="str">
        <f t="shared" si="200"/>
        <v>U5 Grade 09 Step 19</v>
      </c>
      <c r="B258" s="7" t="s">
        <v>12</v>
      </c>
      <c r="D258" s="7" t="s">
        <v>11</v>
      </c>
      <c r="E258" s="8">
        <v>19</v>
      </c>
      <c r="F258" s="9">
        <v>58208</v>
      </c>
      <c r="G258" s="10">
        <f t="shared" si="184"/>
        <v>1345</v>
      </c>
      <c r="H258" s="11">
        <f t="shared" si="185"/>
        <v>2.3653342243638218E-2</v>
      </c>
      <c r="J258" s="170">
        <f t="shared" si="196"/>
        <v>59692</v>
      </c>
      <c r="K258" s="16">
        <f t="shared" si="197"/>
        <v>882</v>
      </c>
      <c r="L258" s="17">
        <f t="shared" si="186"/>
        <v>1.4997449413365074E-2</v>
      </c>
      <c r="M258" s="5">
        <f t="shared" si="187"/>
        <v>1484</v>
      </c>
      <c r="N258" s="6">
        <f t="shared" si="183"/>
        <v>2.5494777350192413E-2</v>
      </c>
      <c r="P258" s="172">
        <f t="shared" si="188"/>
        <v>60289</v>
      </c>
      <c r="Q258" s="33">
        <f t="shared" si="198"/>
        <v>891</v>
      </c>
      <c r="R258" s="34">
        <f t="shared" si="189"/>
        <v>1.5000505067510691E-2</v>
      </c>
      <c r="S258" s="5">
        <f t="shared" si="190"/>
        <v>597</v>
      </c>
      <c r="T258" s="64">
        <f t="shared" si="191"/>
        <v>9.9023039028678529E-3</v>
      </c>
      <c r="V258" s="174">
        <f t="shared" si="192"/>
        <v>60590</v>
      </c>
      <c r="W258" s="40">
        <f t="shared" si="199"/>
        <v>895</v>
      </c>
      <c r="X258" s="41">
        <f t="shared" si="193"/>
        <v>1.4992880475751738E-2</v>
      </c>
      <c r="Y258" s="5">
        <f t="shared" si="194"/>
        <v>301</v>
      </c>
      <c r="Z258" s="6">
        <f t="shared" si="195"/>
        <v>4.9678164713649114E-3</v>
      </c>
      <c r="AB258" s="167">
        <f t="shared" si="177"/>
        <v>7.5797659842687451E-2</v>
      </c>
    </row>
    <row r="259" spans="1:28" s="7" customFormat="1" x14ac:dyDescent="0.25">
      <c r="A259" s="7" t="str">
        <f t="shared" si="200"/>
        <v>U5 Grade 09 Step 20</v>
      </c>
      <c r="B259" s="7" t="s">
        <v>12</v>
      </c>
      <c r="D259" s="7" t="s">
        <v>11</v>
      </c>
      <c r="E259" s="8">
        <v>20</v>
      </c>
      <c r="F259" s="9">
        <v>59434</v>
      </c>
      <c r="G259" s="10">
        <f t="shared" si="184"/>
        <v>1226</v>
      </c>
      <c r="H259" s="11">
        <f t="shared" si="185"/>
        <v>2.1062396921385378E-2</v>
      </c>
      <c r="J259" s="170">
        <f t="shared" si="196"/>
        <v>60587</v>
      </c>
      <c r="K259" s="16">
        <f t="shared" si="197"/>
        <v>895</v>
      </c>
      <c r="L259" s="17">
        <f t="shared" si="186"/>
        <v>1.499363398780406E-2</v>
      </c>
      <c r="M259" s="5">
        <f t="shared" si="187"/>
        <v>1153</v>
      </c>
      <c r="N259" s="6">
        <f t="shared" si="183"/>
        <v>1.9399670222431605E-2</v>
      </c>
      <c r="P259" s="172">
        <f t="shared" si="188"/>
        <v>61193</v>
      </c>
      <c r="Q259" s="33">
        <f t="shared" si="198"/>
        <v>904</v>
      </c>
      <c r="R259" s="34">
        <f t="shared" si="189"/>
        <v>1.4994443430808274E-2</v>
      </c>
      <c r="S259" s="5">
        <f t="shared" si="190"/>
        <v>606</v>
      </c>
      <c r="T259" s="64">
        <f t="shared" si="191"/>
        <v>9.9030934910855819E-3</v>
      </c>
      <c r="V259" s="174">
        <f t="shared" si="192"/>
        <v>61499</v>
      </c>
      <c r="W259" s="40">
        <f t="shared" si="199"/>
        <v>909</v>
      </c>
      <c r="X259" s="41">
        <f t="shared" si="193"/>
        <v>1.5002475656048854E-2</v>
      </c>
      <c r="Y259" s="5">
        <f t="shared" si="194"/>
        <v>306</v>
      </c>
      <c r="Z259" s="6">
        <f t="shared" si="195"/>
        <v>4.9756906616367745E-3</v>
      </c>
      <c r="AB259" s="167">
        <f t="shared" si="177"/>
        <v>7.5815621446689407E-2</v>
      </c>
    </row>
    <row r="260" spans="1:28" s="7" customFormat="1" x14ac:dyDescent="0.25">
      <c r="A260" s="7" t="str">
        <f t="shared" si="200"/>
        <v>U5 Grade 09 Step 21</v>
      </c>
      <c r="B260" s="7" t="s">
        <v>12</v>
      </c>
      <c r="D260" s="7" t="s">
        <v>11</v>
      </c>
      <c r="E260" s="8">
        <v>21</v>
      </c>
      <c r="F260" s="9">
        <v>60684</v>
      </c>
      <c r="G260" s="10">
        <f t="shared" si="184"/>
        <v>1250</v>
      </c>
      <c r="H260" s="11">
        <f t="shared" si="185"/>
        <v>2.1031732678264966E-2</v>
      </c>
      <c r="J260" s="170">
        <f t="shared" si="196"/>
        <v>61496</v>
      </c>
      <c r="K260" s="16">
        <f t="shared" si="197"/>
        <v>909</v>
      </c>
      <c r="L260" s="17">
        <f t="shared" si="186"/>
        <v>1.5003218512222093E-2</v>
      </c>
      <c r="M260" s="5">
        <f t="shared" si="187"/>
        <v>812</v>
      </c>
      <c r="N260" s="6">
        <f t="shared" si="183"/>
        <v>1.3380792301100784E-2</v>
      </c>
      <c r="P260" s="172">
        <f t="shared" si="188"/>
        <v>62111</v>
      </c>
      <c r="Q260" s="33">
        <f t="shared" si="198"/>
        <v>918</v>
      </c>
      <c r="R260" s="34">
        <f t="shared" si="189"/>
        <v>1.5001715882535583E-2</v>
      </c>
      <c r="S260" s="5">
        <f t="shared" si="190"/>
        <v>615</v>
      </c>
      <c r="T260" s="64">
        <f t="shared" si="191"/>
        <v>9.901627730997729E-3</v>
      </c>
      <c r="V260" s="174">
        <f t="shared" si="192"/>
        <v>62422</v>
      </c>
      <c r="W260" s="40">
        <f t="shared" si="199"/>
        <v>923</v>
      </c>
      <c r="X260" s="41">
        <f t="shared" si="193"/>
        <v>1.5008374119904388E-2</v>
      </c>
      <c r="Y260" s="5">
        <f t="shared" si="194"/>
        <v>311</v>
      </c>
      <c r="Z260" s="6">
        <f t="shared" si="195"/>
        <v>4.9822178078241649E-3</v>
      </c>
      <c r="AB260" s="167">
        <f t="shared" si="177"/>
        <v>7.5796222252860881E-2</v>
      </c>
    </row>
    <row r="261" spans="1:28" s="7" customFormat="1" x14ac:dyDescent="0.25">
      <c r="A261" s="7" t="str">
        <f t="shared" si="200"/>
        <v>U5 Grade 09 Step 22</v>
      </c>
      <c r="B261" s="7" t="s">
        <v>12</v>
      </c>
      <c r="D261" s="7" t="s">
        <v>11</v>
      </c>
      <c r="E261" s="7">
        <v>22</v>
      </c>
      <c r="F261" s="9">
        <v>63656</v>
      </c>
      <c r="G261" s="10">
        <f t="shared" si="184"/>
        <v>2972</v>
      </c>
      <c r="H261" s="11">
        <f t="shared" si="185"/>
        <v>4.8975018126689078E-2</v>
      </c>
      <c r="J261" s="170">
        <f t="shared" si="196"/>
        <v>62418</v>
      </c>
      <c r="K261" s="16">
        <f t="shared" si="197"/>
        <v>922</v>
      </c>
      <c r="L261" s="17">
        <f t="shared" si="186"/>
        <v>1.4992845063093535E-2</v>
      </c>
      <c r="M261" s="5">
        <f t="shared" si="187"/>
        <v>-1238</v>
      </c>
      <c r="N261" s="6">
        <f t="shared" si="183"/>
        <v>-1.9448284529345231E-2</v>
      </c>
      <c r="P261" s="172">
        <f t="shared" si="188"/>
        <v>63042</v>
      </c>
      <c r="Q261" s="35">
        <f t="shared" si="198"/>
        <v>931</v>
      </c>
      <c r="R261" s="36">
        <f t="shared" si="189"/>
        <v>1.4989293361884369E-2</v>
      </c>
      <c r="S261" s="5">
        <f t="shared" si="190"/>
        <v>624</v>
      </c>
      <c r="T261" s="64">
        <f t="shared" si="191"/>
        <v>9.8981631293423439E-3</v>
      </c>
      <c r="V261" s="174">
        <f t="shared" si="192"/>
        <v>63357</v>
      </c>
      <c r="W261" s="42">
        <f t="shared" si="199"/>
        <v>935</v>
      </c>
      <c r="X261" s="43">
        <f t="shared" si="193"/>
        <v>1.49786934093749E-2</v>
      </c>
      <c r="Y261" s="5">
        <f t="shared" si="194"/>
        <v>315</v>
      </c>
      <c r="Z261" s="6">
        <f t="shared" si="195"/>
        <v>4.9718263175339743E-3</v>
      </c>
      <c r="AB261" s="167">
        <f t="shared" si="177"/>
        <v>7.5798481992766537E-2</v>
      </c>
    </row>
    <row r="262" spans="1:28" s="7" customFormat="1" x14ac:dyDescent="0.25">
      <c r="A262" s="55" t="s">
        <v>21</v>
      </c>
      <c r="B262" s="56"/>
      <c r="C262" s="56"/>
      <c r="D262" s="56" t="s">
        <v>11</v>
      </c>
      <c r="E262" s="57">
        <v>23</v>
      </c>
      <c r="F262" s="70"/>
      <c r="G262" s="71"/>
      <c r="H262" s="72"/>
      <c r="I262" s="56"/>
      <c r="J262" s="171">
        <f t="shared" si="196"/>
        <v>63354</v>
      </c>
      <c r="K262" s="59">
        <f t="shared" si="197"/>
        <v>936</v>
      </c>
      <c r="L262" s="60">
        <f t="shared" ref="L262:L264" si="201">+(J262-J261)/J261</f>
        <v>1.4995674324714025E-2</v>
      </c>
      <c r="M262" s="73"/>
      <c r="N262" s="74"/>
      <c r="O262" s="56"/>
      <c r="P262" s="173">
        <f t="shared" si="188"/>
        <v>63988</v>
      </c>
      <c r="Q262" s="62">
        <f t="shared" si="198"/>
        <v>946</v>
      </c>
      <c r="R262" s="63">
        <f t="shared" ref="R262:R265" si="202">+(P262-P261)/P261</f>
        <v>1.500586910313759E-2</v>
      </c>
      <c r="S262" s="73">
        <f t="shared" si="190"/>
        <v>634</v>
      </c>
      <c r="T262" s="75">
        <f t="shared" si="191"/>
        <v>9.9081077702069132E-3</v>
      </c>
      <c r="U262" s="56"/>
      <c r="V262" s="175">
        <f t="shared" si="192"/>
        <v>64308</v>
      </c>
      <c r="W262" s="76">
        <f t="shared" si="199"/>
        <v>951</v>
      </c>
      <c r="X262" s="77">
        <f t="shared" ref="X262:X266" si="203">+(V262-V261)/V261</f>
        <v>1.5010180406269237E-2</v>
      </c>
      <c r="Y262" s="73">
        <f t="shared" si="194"/>
        <v>320</v>
      </c>
      <c r="Z262" s="74">
        <f t="shared" si="195"/>
        <v>4.9760527461591092E-3</v>
      </c>
      <c r="AB262" s="167">
        <f t="shared" si="177"/>
        <v>7.581638115631692E-2</v>
      </c>
    </row>
    <row r="263" spans="1:28" s="7" customFormat="1" x14ac:dyDescent="0.25">
      <c r="A263" s="55" t="s">
        <v>22</v>
      </c>
      <c r="B263" s="56"/>
      <c r="C263" s="56"/>
      <c r="D263" s="56" t="s">
        <v>11</v>
      </c>
      <c r="E263" s="57">
        <v>24</v>
      </c>
      <c r="F263" s="70"/>
      <c r="G263" s="71"/>
      <c r="H263" s="72"/>
      <c r="I263" s="56"/>
      <c r="J263" s="171">
        <f t="shared" si="196"/>
        <v>64304</v>
      </c>
      <c r="K263" s="59">
        <f t="shared" si="197"/>
        <v>950</v>
      </c>
      <c r="L263" s="60">
        <f t="shared" si="201"/>
        <v>1.499510685986678E-2</v>
      </c>
      <c r="M263" s="73"/>
      <c r="N263" s="74"/>
      <c r="O263" s="56"/>
      <c r="P263" s="173">
        <f t="shared" si="188"/>
        <v>64947</v>
      </c>
      <c r="Q263" s="62">
        <f t="shared" si="198"/>
        <v>959</v>
      </c>
      <c r="R263" s="63">
        <f t="shared" si="202"/>
        <v>1.4987185097205726E-2</v>
      </c>
      <c r="S263" s="73">
        <f t="shared" si="190"/>
        <v>643</v>
      </c>
      <c r="T263" s="75">
        <f t="shared" si="191"/>
        <v>9.9003803100990041E-3</v>
      </c>
      <c r="U263" s="56"/>
      <c r="V263" s="175">
        <f t="shared" si="192"/>
        <v>65272</v>
      </c>
      <c r="W263" s="76">
        <f t="shared" si="199"/>
        <v>964</v>
      </c>
      <c r="X263" s="77">
        <f t="shared" si="203"/>
        <v>1.4990358897804318E-2</v>
      </c>
      <c r="Y263" s="73">
        <f t="shared" si="194"/>
        <v>325</v>
      </c>
      <c r="Z263" s="74">
        <f t="shared" si="195"/>
        <v>4.9791641132491725E-3</v>
      </c>
      <c r="AB263" s="167">
        <f t="shared" si="177"/>
        <v>7.5799779143935528E-2</v>
      </c>
    </row>
    <row r="264" spans="1:28" s="7" customFormat="1" x14ac:dyDescent="0.25">
      <c r="A264" s="55" t="s">
        <v>23</v>
      </c>
      <c r="B264" s="56"/>
      <c r="C264" s="56"/>
      <c r="D264" s="56" t="s">
        <v>11</v>
      </c>
      <c r="E264" s="57">
        <v>25</v>
      </c>
      <c r="F264" s="70"/>
      <c r="G264" s="71"/>
      <c r="H264" s="72"/>
      <c r="I264" s="56"/>
      <c r="J264" s="171">
        <f t="shared" si="196"/>
        <v>65269</v>
      </c>
      <c r="K264" s="59">
        <f t="shared" si="197"/>
        <v>965</v>
      </c>
      <c r="L264" s="60">
        <f t="shared" si="201"/>
        <v>1.5006842498133863E-2</v>
      </c>
      <c r="M264" s="73"/>
      <c r="N264" s="74"/>
      <c r="O264" s="56"/>
      <c r="P264" s="173">
        <f t="shared" si="188"/>
        <v>65922</v>
      </c>
      <c r="Q264" s="62">
        <f t="shared" si="198"/>
        <v>975</v>
      </c>
      <c r="R264" s="63">
        <f t="shared" si="202"/>
        <v>1.5012240750150122E-2</v>
      </c>
      <c r="S264" s="73">
        <f t="shared" si="190"/>
        <v>653</v>
      </c>
      <c r="T264" s="75">
        <f t="shared" si="191"/>
        <v>9.905646066563514E-3</v>
      </c>
      <c r="U264" s="56"/>
      <c r="V264" s="175">
        <f t="shared" si="192"/>
        <v>66252</v>
      </c>
      <c r="W264" s="76">
        <f t="shared" si="199"/>
        <v>980</v>
      </c>
      <c r="X264" s="77">
        <f t="shared" si="203"/>
        <v>1.5014094864566736E-2</v>
      </c>
      <c r="Y264" s="73">
        <f t="shared" si="194"/>
        <v>330</v>
      </c>
      <c r="Z264" s="74">
        <f t="shared" si="195"/>
        <v>4.9809817062126428E-3</v>
      </c>
      <c r="AB264" s="167">
        <f t="shared" si="177"/>
        <v>7.5816377896497408E-2</v>
      </c>
    </row>
    <row r="265" spans="1:28" s="7" customFormat="1" x14ac:dyDescent="0.25">
      <c r="A265" s="55" t="s">
        <v>24</v>
      </c>
      <c r="B265" s="56"/>
      <c r="C265" s="56"/>
      <c r="D265" s="56" t="s">
        <v>11</v>
      </c>
      <c r="E265" s="57">
        <v>26</v>
      </c>
      <c r="F265" s="70"/>
      <c r="G265" s="71"/>
      <c r="H265" s="72"/>
      <c r="I265" s="56"/>
      <c r="J265" s="58"/>
      <c r="K265" s="59"/>
      <c r="L265" s="60"/>
      <c r="M265" s="73"/>
      <c r="N265" s="74"/>
      <c r="O265" s="56"/>
      <c r="P265" s="173">
        <f t="shared" ref="P265" si="204">ROUND(P264*1.015,0)</f>
        <v>66911</v>
      </c>
      <c r="Q265" s="62">
        <f t="shared" si="198"/>
        <v>989</v>
      </c>
      <c r="R265" s="63">
        <f t="shared" si="202"/>
        <v>1.5002578805254695E-2</v>
      </c>
      <c r="S265" s="73"/>
      <c r="T265" s="75"/>
      <c r="U265" s="56"/>
      <c r="V265" s="175">
        <f t="shared" si="192"/>
        <v>67246</v>
      </c>
      <c r="W265" s="76">
        <f t="shared" si="199"/>
        <v>994</v>
      </c>
      <c r="X265" s="77">
        <f t="shared" si="203"/>
        <v>1.5003320654470808E-2</v>
      </c>
      <c r="Y265" s="73">
        <f t="shared" si="194"/>
        <v>335</v>
      </c>
      <c r="Z265" s="74">
        <f t="shared" si="195"/>
        <v>4.9817089492311811E-3</v>
      </c>
      <c r="AB265" s="167">
        <f t="shared" si="177"/>
        <v>7.5815508663029746E-2</v>
      </c>
    </row>
    <row r="266" spans="1:28" s="7" customFormat="1" x14ac:dyDescent="0.25">
      <c r="A266" s="55" t="s">
        <v>25</v>
      </c>
      <c r="B266" s="56"/>
      <c r="C266" s="56"/>
      <c r="D266" s="96" t="s">
        <v>11</v>
      </c>
      <c r="E266" s="57">
        <v>27</v>
      </c>
      <c r="F266" s="9"/>
      <c r="G266" s="10"/>
      <c r="H266" s="11"/>
      <c r="J266" s="58"/>
      <c r="K266" s="59"/>
      <c r="L266" s="60"/>
      <c r="M266" s="73"/>
      <c r="N266" s="74"/>
      <c r="O266" s="56"/>
      <c r="P266" s="61"/>
      <c r="Q266" s="62"/>
      <c r="R266" s="63"/>
      <c r="S266" s="73"/>
      <c r="T266" s="75"/>
      <c r="U266" s="56"/>
      <c r="V266" s="175">
        <f t="shared" ref="V266" si="205">ROUND(V265*1.015,0)</f>
        <v>68255</v>
      </c>
      <c r="W266" s="76">
        <f t="shared" si="199"/>
        <v>1009</v>
      </c>
      <c r="X266" s="77">
        <f t="shared" si="203"/>
        <v>1.5004609939624661E-2</v>
      </c>
      <c r="Y266" s="73"/>
      <c r="Z266" s="74"/>
      <c r="AB266" s="167">
        <f t="shared" si="177"/>
        <v>7.5813696902829228E-2</v>
      </c>
    </row>
    <row r="267" spans="1:28" s="7" customFormat="1" x14ac:dyDescent="0.25">
      <c r="F267" s="19"/>
      <c r="J267" s="15"/>
      <c r="K267" s="15"/>
      <c r="L267" s="15"/>
      <c r="P267" s="31"/>
      <c r="Q267" s="31"/>
      <c r="R267" s="31"/>
      <c r="T267" s="66"/>
      <c r="V267" s="175"/>
      <c r="W267" s="38"/>
      <c r="X267" s="38"/>
      <c r="AB267" s="167"/>
    </row>
    <row r="268" spans="1:28" s="7" customForma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68"/>
      <c r="U268" s="21"/>
      <c r="V268" s="21"/>
      <c r="W268" s="21"/>
      <c r="X268" s="21"/>
      <c r="Y268" s="29"/>
      <c r="Z268" s="21"/>
    </row>
  </sheetData>
  <mergeCells count="20">
    <mergeCell ref="A1:C3"/>
    <mergeCell ref="D4:D7"/>
    <mergeCell ref="E4:E7"/>
    <mergeCell ref="G5:H7"/>
    <mergeCell ref="AB4:AB7"/>
    <mergeCell ref="J1:L2"/>
    <mergeCell ref="P1:R2"/>
    <mergeCell ref="V1:X2"/>
    <mergeCell ref="Y5:Z7"/>
    <mergeCell ref="J3:L3"/>
    <mergeCell ref="J4:L4"/>
    <mergeCell ref="P4:R4"/>
    <mergeCell ref="P3:R3"/>
    <mergeCell ref="V3:X3"/>
    <mergeCell ref="V4:X4"/>
    <mergeCell ref="K5:L7"/>
    <mergeCell ref="Q5:R7"/>
    <mergeCell ref="M5:N7"/>
    <mergeCell ref="S5:T7"/>
    <mergeCell ref="W5:X7"/>
  </mergeCells>
  <phoneticPr fontId="9" type="noConversion"/>
  <pageMargins left="0.75" right="0.75" top="1" bottom="1" header="0.5" footer="0.5"/>
  <pageSetup paperSize="5" scale="65" fitToHeight="0" orientation="landscape" r:id="rId1"/>
  <headerFoot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D8513-EA82-4D18-AAE6-5E70EA76A2D1}">
  <sheetPr>
    <pageSetUpPr fitToPage="1"/>
  </sheetPr>
  <dimension ref="A1:Z268"/>
  <sheetViews>
    <sheetView workbookViewId="0">
      <pane xSplit="5" ySplit="7" topLeftCell="F8" activePane="bottomRight" state="frozen"/>
      <selection activeCell="P31" sqref="P31"/>
      <selection pane="topRight" activeCell="P31" sqref="P31"/>
      <selection pane="bottomLeft" activeCell="P31" sqref="P31"/>
      <selection pane="bottomRight" activeCell="V246" sqref="V246"/>
    </sheetView>
  </sheetViews>
  <sheetFormatPr defaultRowHeight="15.75" x14ac:dyDescent="0.25"/>
  <cols>
    <col min="1" max="1" width="22.140625" style="1" bestFit="1" customWidth="1"/>
    <col min="2" max="2" width="4.28515625" style="1" bestFit="1" customWidth="1"/>
    <col min="3" max="3" width="9.140625" style="1"/>
    <col min="4" max="4" width="3.85546875" style="1" bestFit="1" customWidth="1"/>
    <col min="5" max="5" width="5.140625" style="1" bestFit="1" customWidth="1"/>
    <col min="6" max="6" width="17.28515625" style="1" bestFit="1" customWidth="1"/>
    <col min="7" max="7" width="10.42578125" style="1" customWidth="1"/>
    <col min="8" max="8" width="9.140625" style="1"/>
    <col min="9" max="9" width="4.85546875" style="1" customWidth="1"/>
    <col min="10" max="10" width="12.85546875" style="18" bestFit="1" customWidth="1"/>
    <col min="11" max="12" width="9.140625" style="18"/>
    <col min="13" max="14" width="9.140625" style="1"/>
    <col min="15" max="15" width="3.7109375" style="1" customWidth="1"/>
    <col min="16" max="16" width="13" style="18" bestFit="1" customWidth="1"/>
    <col min="17" max="17" width="9.7109375" style="18" bestFit="1" customWidth="1"/>
    <col min="18" max="18" width="9.28515625" style="18" bestFit="1" customWidth="1"/>
    <col min="19" max="19" width="9.7109375" style="1" bestFit="1" customWidth="1"/>
    <col min="20" max="20" width="8.42578125" style="37" customWidth="1"/>
    <col min="21" max="21" width="3.42578125" style="1" customWidth="1"/>
    <col min="22" max="22" width="14.28515625" style="1" customWidth="1"/>
    <col min="23" max="248" width="9.140625" style="1"/>
    <col min="249" max="249" width="4.28515625" style="1" bestFit="1" customWidth="1"/>
    <col min="250" max="250" width="9.140625" style="1"/>
    <col min="251" max="251" width="3.85546875" style="1" bestFit="1" customWidth="1"/>
    <col min="252" max="252" width="5.140625" style="1" bestFit="1" customWidth="1"/>
    <col min="253" max="256" width="17.28515625" style="1" customWidth="1"/>
    <col min="257" max="257" width="17.28515625" style="1" bestFit="1" customWidth="1"/>
    <col min="258" max="259" width="17.28515625" style="1" customWidth="1"/>
    <col min="260" max="260" width="11.7109375" style="1" bestFit="1" customWidth="1"/>
    <col min="261" max="504" width="9.140625" style="1"/>
    <col min="505" max="505" width="4.28515625" style="1" bestFit="1" customWidth="1"/>
    <col min="506" max="506" width="9.140625" style="1"/>
    <col min="507" max="507" width="3.85546875" style="1" bestFit="1" customWidth="1"/>
    <col min="508" max="508" width="5.140625" style="1" bestFit="1" customWidth="1"/>
    <col min="509" max="512" width="17.28515625" style="1" customWidth="1"/>
    <col min="513" max="513" width="17.28515625" style="1" bestFit="1" customWidth="1"/>
    <col min="514" max="515" width="17.28515625" style="1" customWidth="1"/>
    <col min="516" max="516" width="11.7109375" style="1" bestFit="1" customWidth="1"/>
    <col min="517" max="760" width="9.140625" style="1"/>
    <col min="761" max="761" width="4.28515625" style="1" bestFit="1" customWidth="1"/>
    <col min="762" max="762" width="9.140625" style="1"/>
    <col min="763" max="763" width="3.85546875" style="1" bestFit="1" customWidth="1"/>
    <col min="764" max="764" width="5.140625" style="1" bestFit="1" customWidth="1"/>
    <col min="765" max="768" width="17.28515625" style="1" customWidth="1"/>
    <col min="769" max="769" width="17.28515625" style="1" bestFit="1" customWidth="1"/>
    <col min="770" max="771" width="17.28515625" style="1" customWidth="1"/>
    <col min="772" max="772" width="11.7109375" style="1" bestFit="1" customWidth="1"/>
    <col min="773" max="1016" width="9.140625" style="1"/>
    <col min="1017" max="1017" width="4.28515625" style="1" bestFit="1" customWidth="1"/>
    <col min="1018" max="1018" width="9.140625" style="1"/>
    <col min="1019" max="1019" width="3.85546875" style="1" bestFit="1" customWidth="1"/>
    <col min="1020" max="1020" width="5.140625" style="1" bestFit="1" customWidth="1"/>
    <col min="1021" max="1024" width="17.28515625" style="1" customWidth="1"/>
    <col min="1025" max="1025" width="17.28515625" style="1" bestFit="1" customWidth="1"/>
    <col min="1026" max="1027" width="17.28515625" style="1" customWidth="1"/>
    <col min="1028" max="1028" width="11.7109375" style="1" bestFit="1" customWidth="1"/>
    <col min="1029" max="1272" width="9.140625" style="1"/>
    <col min="1273" max="1273" width="4.28515625" style="1" bestFit="1" customWidth="1"/>
    <col min="1274" max="1274" width="9.140625" style="1"/>
    <col min="1275" max="1275" width="3.85546875" style="1" bestFit="1" customWidth="1"/>
    <col min="1276" max="1276" width="5.140625" style="1" bestFit="1" customWidth="1"/>
    <col min="1277" max="1280" width="17.28515625" style="1" customWidth="1"/>
    <col min="1281" max="1281" width="17.28515625" style="1" bestFit="1" customWidth="1"/>
    <col min="1282" max="1283" width="17.28515625" style="1" customWidth="1"/>
    <col min="1284" max="1284" width="11.7109375" style="1" bestFit="1" customWidth="1"/>
    <col min="1285" max="1528" width="9.140625" style="1"/>
    <col min="1529" max="1529" width="4.28515625" style="1" bestFit="1" customWidth="1"/>
    <col min="1530" max="1530" width="9.140625" style="1"/>
    <col min="1531" max="1531" width="3.85546875" style="1" bestFit="1" customWidth="1"/>
    <col min="1532" max="1532" width="5.140625" style="1" bestFit="1" customWidth="1"/>
    <col min="1533" max="1536" width="17.28515625" style="1" customWidth="1"/>
    <col min="1537" max="1537" width="17.28515625" style="1" bestFit="1" customWidth="1"/>
    <col min="1538" max="1539" width="17.28515625" style="1" customWidth="1"/>
    <col min="1540" max="1540" width="11.7109375" style="1" bestFit="1" customWidth="1"/>
    <col min="1541" max="1784" width="9.140625" style="1"/>
    <col min="1785" max="1785" width="4.28515625" style="1" bestFit="1" customWidth="1"/>
    <col min="1786" max="1786" width="9.140625" style="1"/>
    <col min="1787" max="1787" width="3.85546875" style="1" bestFit="1" customWidth="1"/>
    <col min="1788" max="1788" width="5.140625" style="1" bestFit="1" customWidth="1"/>
    <col min="1789" max="1792" width="17.28515625" style="1" customWidth="1"/>
    <col min="1793" max="1793" width="17.28515625" style="1" bestFit="1" customWidth="1"/>
    <col min="1794" max="1795" width="17.28515625" style="1" customWidth="1"/>
    <col min="1796" max="1796" width="11.7109375" style="1" bestFit="1" customWidth="1"/>
    <col min="1797" max="2040" width="9.140625" style="1"/>
    <col min="2041" max="2041" width="4.28515625" style="1" bestFit="1" customWidth="1"/>
    <col min="2042" max="2042" width="9.140625" style="1"/>
    <col min="2043" max="2043" width="3.85546875" style="1" bestFit="1" customWidth="1"/>
    <col min="2044" max="2044" width="5.140625" style="1" bestFit="1" customWidth="1"/>
    <col min="2045" max="2048" width="17.28515625" style="1" customWidth="1"/>
    <col min="2049" max="2049" width="17.28515625" style="1" bestFit="1" customWidth="1"/>
    <col min="2050" max="2051" width="17.28515625" style="1" customWidth="1"/>
    <col min="2052" max="2052" width="11.7109375" style="1" bestFit="1" customWidth="1"/>
    <col min="2053" max="2296" width="9.140625" style="1"/>
    <col min="2297" max="2297" width="4.28515625" style="1" bestFit="1" customWidth="1"/>
    <col min="2298" max="2298" width="9.140625" style="1"/>
    <col min="2299" max="2299" width="3.85546875" style="1" bestFit="1" customWidth="1"/>
    <col min="2300" max="2300" width="5.140625" style="1" bestFit="1" customWidth="1"/>
    <col min="2301" max="2304" width="17.28515625" style="1" customWidth="1"/>
    <col min="2305" max="2305" width="17.28515625" style="1" bestFit="1" customWidth="1"/>
    <col min="2306" max="2307" width="17.28515625" style="1" customWidth="1"/>
    <col min="2308" max="2308" width="11.7109375" style="1" bestFit="1" customWidth="1"/>
    <col min="2309" max="2552" width="9.140625" style="1"/>
    <col min="2553" max="2553" width="4.28515625" style="1" bestFit="1" customWidth="1"/>
    <col min="2554" max="2554" width="9.140625" style="1"/>
    <col min="2555" max="2555" width="3.85546875" style="1" bestFit="1" customWidth="1"/>
    <col min="2556" max="2556" width="5.140625" style="1" bestFit="1" customWidth="1"/>
    <col min="2557" max="2560" width="17.28515625" style="1" customWidth="1"/>
    <col min="2561" max="2561" width="17.28515625" style="1" bestFit="1" customWidth="1"/>
    <col min="2562" max="2563" width="17.28515625" style="1" customWidth="1"/>
    <col min="2564" max="2564" width="11.7109375" style="1" bestFit="1" customWidth="1"/>
    <col min="2565" max="2808" width="9.140625" style="1"/>
    <col min="2809" max="2809" width="4.28515625" style="1" bestFit="1" customWidth="1"/>
    <col min="2810" max="2810" width="9.140625" style="1"/>
    <col min="2811" max="2811" width="3.85546875" style="1" bestFit="1" customWidth="1"/>
    <col min="2812" max="2812" width="5.140625" style="1" bestFit="1" customWidth="1"/>
    <col min="2813" max="2816" width="17.28515625" style="1" customWidth="1"/>
    <col min="2817" max="2817" width="17.28515625" style="1" bestFit="1" customWidth="1"/>
    <col min="2818" max="2819" width="17.28515625" style="1" customWidth="1"/>
    <col min="2820" max="2820" width="11.7109375" style="1" bestFit="1" customWidth="1"/>
    <col min="2821" max="3064" width="9.140625" style="1"/>
    <col min="3065" max="3065" width="4.28515625" style="1" bestFit="1" customWidth="1"/>
    <col min="3066" max="3066" width="9.140625" style="1"/>
    <col min="3067" max="3067" width="3.85546875" style="1" bestFit="1" customWidth="1"/>
    <col min="3068" max="3068" width="5.140625" style="1" bestFit="1" customWidth="1"/>
    <col min="3069" max="3072" width="17.28515625" style="1" customWidth="1"/>
    <col min="3073" max="3073" width="17.28515625" style="1" bestFit="1" customWidth="1"/>
    <col min="3074" max="3075" width="17.28515625" style="1" customWidth="1"/>
    <col min="3076" max="3076" width="11.7109375" style="1" bestFit="1" customWidth="1"/>
    <col min="3077" max="3320" width="9.140625" style="1"/>
    <col min="3321" max="3321" width="4.28515625" style="1" bestFit="1" customWidth="1"/>
    <col min="3322" max="3322" width="9.140625" style="1"/>
    <col min="3323" max="3323" width="3.85546875" style="1" bestFit="1" customWidth="1"/>
    <col min="3324" max="3324" width="5.140625" style="1" bestFit="1" customWidth="1"/>
    <col min="3325" max="3328" width="17.28515625" style="1" customWidth="1"/>
    <col min="3329" max="3329" width="17.28515625" style="1" bestFit="1" customWidth="1"/>
    <col min="3330" max="3331" width="17.28515625" style="1" customWidth="1"/>
    <col min="3332" max="3332" width="11.7109375" style="1" bestFit="1" customWidth="1"/>
    <col min="3333" max="3576" width="9.140625" style="1"/>
    <col min="3577" max="3577" width="4.28515625" style="1" bestFit="1" customWidth="1"/>
    <col min="3578" max="3578" width="9.140625" style="1"/>
    <col min="3579" max="3579" width="3.85546875" style="1" bestFit="1" customWidth="1"/>
    <col min="3580" max="3580" width="5.140625" style="1" bestFit="1" customWidth="1"/>
    <col min="3581" max="3584" width="17.28515625" style="1" customWidth="1"/>
    <col min="3585" max="3585" width="17.28515625" style="1" bestFit="1" customWidth="1"/>
    <col min="3586" max="3587" width="17.28515625" style="1" customWidth="1"/>
    <col min="3588" max="3588" width="11.7109375" style="1" bestFit="1" customWidth="1"/>
    <col min="3589" max="3832" width="9.140625" style="1"/>
    <col min="3833" max="3833" width="4.28515625" style="1" bestFit="1" customWidth="1"/>
    <col min="3834" max="3834" width="9.140625" style="1"/>
    <col min="3835" max="3835" width="3.85546875" style="1" bestFit="1" customWidth="1"/>
    <col min="3836" max="3836" width="5.140625" style="1" bestFit="1" customWidth="1"/>
    <col min="3837" max="3840" width="17.28515625" style="1" customWidth="1"/>
    <col min="3841" max="3841" width="17.28515625" style="1" bestFit="1" customWidth="1"/>
    <col min="3842" max="3843" width="17.28515625" style="1" customWidth="1"/>
    <col min="3844" max="3844" width="11.7109375" style="1" bestFit="1" customWidth="1"/>
    <col min="3845" max="4088" width="9.140625" style="1"/>
    <col min="4089" max="4089" width="4.28515625" style="1" bestFit="1" customWidth="1"/>
    <col min="4090" max="4090" width="9.140625" style="1"/>
    <col min="4091" max="4091" width="3.85546875" style="1" bestFit="1" customWidth="1"/>
    <col min="4092" max="4092" width="5.140625" style="1" bestFit="1" customWidth="1"/>
    <col min="4093" max="4096" width="17.28515625" style="1" customWidth="1"/>
    <col min="4097" max="4097" width="17.28515625" style="1" bestFit="1" customWidth="1"/>
    <col min="4098" max="4099" width="17.28515625" style="1" customWidth="1"/>
    <col min="4100" max="4100" width="11.7109375" style="1" bestFit="1" customWidth="1"/>
    <col min="4101" max="4344" width="9.140625" style="1"/>
    <col min="4345" max="4345" width="4.28515625" style="1" bestFit="1" customWidth="1"/>
    <col min="4346" max="4346" width="9.140625" style="1"/>
    <col min="4347" max="4347" width="3.85546875" style="1" bestFit="1" customWidth="1"/>
    <col min="4348" max="4348" width="5.140625" style="1" bestFit="1" customWidth="1"/>
    <col min="4349" max="4352" width="17.28515625" style="1" customWidth="1"/>
    <col min="4353" max="4353" width="17.28515625" style="1" bestFit="1" customWidth="1"/>
    <col min="4354" max="4355" width="17.28515625" style="1" customWidth="1"/>
    <col min="4356" max="4356" width="11.7109375" style="1" bestFit="1" customWidth="1"/>
    <col min="4357" max="4600" width="9.140625" style="1"/>
    <col min="4601" max="4601" width="4.28515625" style="1" bestFit="1" customWidth="1"/>
    <col min="4602" max="4602" width="9.140625" style="1"/>
    <col min="4603" max="4603" width="3.85546875" style="1" bestFit="1" customWidth="1"/>
    <col min="4604" max="4604" width="5.140625" style="1" bestFit="1" customWidth="1"/>
    <col min="4605" max="4608" width="17.28515625" style="1" customWidth="1"/>
    <col min="4609" max="4609" width="17.28515625" style="1" bestFit="1" customWidth="1"/>
    <col min="4610" max="4611" width="17.28515625" style="1" customWidth="1"/>
    <col min="4612" max="4612" width="11.7109375" style="1" bestFit="1" customWidth="1"/>
    <col min="4613" max="4856" width="9.140625" style="1"/>
    <col min="4857" max="4857" width="4.28515625" style="1" bestFit="1" customWidth="1"/>
    <col min="4858" max="4858" width="9.140625" style="1"/>
    <col min="4859" max="4859" width="3.85546875" style="1" bestFit="1" customWidth="1"/>
    <col min="4860" max="4860" width="5.140625" style="1" bestFit="1" customWidth="1"/>
    <col min="4861" max="4864" width="17.28515625" style="1" customWidth="1"/>
    <col min="4865" max="4865" width="17.28515625" style="1" bestFit="1" customWidth="1"/>
    <col min="4866" max="4867" width="17.28515625" style="1" customWidth="1"/>
    <col min="4868" max="4868" width="11.7109375" style="1" bestFit="1" customWidth="1"/>
    <col min="4869" max="5112" width="9.140625" style="1"/>
    <col min="5113" max="5113" width="4.28515625" style="1" bestFit="1" customWidth="1"/>
    <col min="5114" max="5114" width="9.140625" style="1"/>
    <col min="5115" max="5115" width="3.85546875" style="1" bestFit="1" customWidth="1"/>
    <col min="5116" max="5116" width="5.140625" style="1" bestFit="1" customWidth="1"/>
    <col min="5117" max="5120" width="17.28515625" style="1" customWidth="1"/>
    <col min="5121" max="5121" width="17.28515625" style="1" bestFit="1" customWidth="1"/>
    <col min="5122" max="5123" width="17.28515625" style="1" customWidth="1"/>
    <col min="5124" max="5124" width="11.7109375" style="1" bestFit="1" customWidth="1"/>
    <col min="5125" max="5368" width="9.140625" style="1"/>
    <col min="5369" max="5369" width="4.28515625" style="1" bestFit="1" customWidth="1"/>
    <col min="5370" max="5370" width="9.140625" style="1"/>
    <col min="5371" max="5371" width="3.85546875" style="1" bestFit="1" customWidth="1"/>
    <col min="5372" max="5372" width="5.140625" style="1" bestFit="1" customWidth="1"/>
    <col min="5373" max="5376" width="17.28515625" style="1" customWidth="1"/>
    <col min="5377" max="5377" width="17.28515625" style="1" bestFit="1" customWidth="1"/>
    <col min="5378" max="5379" width="17.28515625" style="1" customWidth="1"/>
    <col min="5380" max="5380" width="11.7109375" style="1" bestFit="1" customWidth="1"/>
    <col min="5381" max="5624" width="9.140625" style="1"/>
    <col min="5625" max="5625" width="4.28515625" style="1" bestFit="1" customWidth="1"/>
    <col min="5626" max="5626" width="9.140625" style="1"/>
    <col min="5627" max="5627" width="3.85546875" style="1" bestFit="1" customWidth="1"/>
    <col min="5628" max="5628" width="5.140625" style="1" bestFit="1" customWidth="1"/>
    <col min="5629" max="5632" width="17.28515625" style="1" customWidth="1"/>
    <col min="5633" max="5633" width="17.28515625" style="1" bestFit="1" customWidth="1"/>
    <col min="5634" max="5635" width="17.28515625" style="1" customWidth="1"/>
    <col min="5636" max="5636" width="11.7109375" style="1" bestFit="1" customWidth="1"/>
    <col min="5637" max="5880" width="9.140625" style="1"/>
    <col min="5881" max="5881" width="4.28515625" style="1" bestFit="1" customWidth="1"/>
    <col min="5882" max="5882" width="9.140625" style="1"/>
    <col min="5883" max="5883" width="3.85546875" style="1" bestFit="1" customWidth="1"/>
    <col min="5884" max="5884" width="5.140625" style="1" bestFit="1" customWidth="1"/>
    <col min="5885" max="5888" width="17.28515625" style="1" customWidth="1"/>
    <col min="5889" max="5889" width="17.28515625" style="1" bestFit="1" customWidth="1"/>
    <col min="5890" max="5891" width="17.28515625" style="1" customWidth="1"/>
    <col min="5892" max="5892" width="11.7109375" style="1" bestFit="1" customWidth="1"/>
    <col min="5893" max="6136" width="9.140625" style="1"/>
    <col min="6137" max="6137" width="4.28515625" style="1" bestFit="1" customWidth="1"/>
    <col min="6138" max="6138" width="9.140625" style="1"/>
    <col min="6139" max="6139" width="3.85546875" style="1" bestFit="1" customWidth="1"/>
    <col min="6140" max="6140" width="5.140625" style="1" bestFit="1" customWidth="1"/>
    <col min="6141" max="6144" width="17.28515625" style="1" customWidth="1"/>
    <col min="6145" max="6145" width="17.28515625" style="1" bestFit="1" customWidth="1"/>
    <col min="6146" max="6147" width="17.28515625" style="1" customWidth="1"/>
    <col min="6148" max="6148" width="11.7109375" style="1" bestFit="1" customWidth="1"/>
    <col min="6149" max="6392" width="9.140625" style="1"/>
    <col min="6393" max="6393" width="4.28515625" style="1" bestFit="1" customWidth="1"/>
    <col min="6394" max="6394" width="9.140625" style="1"/>
    <col min="6395" max="6395" width="3.85546875" style="1" bestFit="1" customWidth="1"/>
    <col min="6396" max="6396" width="5.140625" style="1" bestFit="1" customWidth="1"/>
    <col min="6397" max="6400" width="17.28515625" style="1" customWidth="1"/>
    <col min="6401" max="6401" width="17.28515625" style="1" bestFit="1" customWidth="1"/>
    <col min="6402" max="6403" width="17.28515625" style="1" customWidth="1"/>
    <col min="6404" max="6404" width="11.7109375" style="1" bestFit="1" customWidth="1"/>
    <col min="6405" max="6648" width="9.140625" style="1"/>
    <col min="6649" max="6649" width="4.28515625" style="1" bestFit="1" customWidth="1"/>
    <col min="6650" max="6650" width="9.140625" style="1"/>
    <col min="6651" max="6651" width="3.85546875" style="1" bestFit="1" customWidth="1"/>
    <col min="6652" max="6652" width="5.140625" style="1" bestFit="1" customWidth="1"/>
    <col min="6653" max="6656" width="17.28515625" style="1" customWidth="1"/>
    <col min="6657" max="6657" width="17.28515625" style="1" bestFit="1" customWidth="1"/>
    <col min="6658" max="6659" width="17.28515625" style="1" customWidth="1"/>
    <col min="6660" max="6660" width="11.7109375" style="1" bestFit="1" customWidth="1"/>
    <col min="6661" max="6904" width="9.140625" style="1"/>
    <col min="6905" max="6905" width="4.28515625" style="1" bestFit="1" customWidth="1"/>
    <col min="6906" max="6906" width="9.140625" style="1"/>
    <col min="6907" max="6907" width="3.85546875" style="1" bestFit="1" customWidth="1"/>
    <col min="6908" max="6908" width="5.140625" style="1" bestFit="1" customWidth="1"/>
    <col min="6909" max="6912" width="17.28515625" style="1" customWidth="1"/>
    <col min="6913" max="6913" width="17.28515625" style="1" bestFit="1" customWidth="1"/>
    <col min="6914" max="6915" width="17.28515625" style="1" customWidth="1"/>
    <col min="6916" max="6916" width="11.7109375" style="1" bestFit="1" customWidth="1"/>
    <col min="6917" max="7160" width="9.140625" style="1"/>
    <col min="7161" max="7161" width="4.28515625" style="1" bestFit="1" customWidth="1"/>
    <col min="7162" max="7162" width="9.140625" style="1"/>
    <col min="7163" max="7163" width="3.85546875" style="1" bestFit="1" customWidth="1"/>
    <col min="7164" max="7164" width="5.140625" style="1" bestFit="1" customWidth="1"/>
    <col min="7165" max="7168" width="17.28515625" style="1" customWidth="1"/>
    <col min="7169" max="7169" width="17.28515625" style="1" bestFit="1" customWidth="1"/>
    <col min="7170" max="7171" width="17.28515625" style="1" customWidth="1"/>
    <col min="7172" max="7172" width="11.7109375" style="1" bestFit="1" customWidth="1"/>
    <col min="7173" max="7416" width="9.140625" style="1"/>
    <col min="7417" max="7417" width="4.28515625" style="1" bestFit="1" customWidth="1"/>
    <col min="7418" max="7418" width="9.140625" style="1"/>
    <col min="7419" max="7419" width="3.85546875" style="1" bestFit="1" customWidth="1"/>
    <col min="7420" max="7420" width="5.140625" style="1" bestFit="1" customWidth="1"/>
    <col min="7421" max="7424" width="17.28515625" style="1" customWidth="1"/>
    <col min="7425" max="7425" width="17.28515625" style="1" bestFit="1" customWidth="1"/>
    <col min="7426" max="7427" width="17.28515625" style="1" customWidth="1"/>
    <col min="7428" max="7428" width="11.7109375" style="1" bestFit="1" customWidth="1"/>
    <col min="7429" max="7672" width="9.140625" style="1"/>
    <col min="7673" max="7673" width="4.28515625" style="1" bestFit="1" customWidth="1"/>
    <col min="7674" max="7674" width="9.140625" style="1"/>
    <col min="7675" max="7675" width="3.85546875" style="1" bestFit="1" customWidth="1"/>
    <col min="7676" max="7676" width="5.140625" style="1" bestFit="1" customWidth="1"/>
    <col min="7677" max="7680" width="17.28515625" style="1" customWidth="1"/>
    <col min="7681" max="7681" width="17.28515625" style="1" bestFit="1" customWidth="1"/>
    <col min="7682" max="7683" width="17.28515625" style="1" customWidth="1"/>
    <col min="7684" max="7684" width="11.7109375" style="1" bestFit="1" customWidth="1"/>
    <col min="7685" max="7928" width="9.140625" style="1"/>
    <col min="7929" max="7929" width="4.28515625" style="1" bestFit="1" customWidth="1"/>
    <col min="7930" max="7930" width="9.140625" style="1"/>
    <col min="7931" max="7931" width="3.85546875" style="1" bestFit="1" customWidth="1"/>
    <col min="7932" max="7932" width="5.140625" style="1" bestFit="1" customWidth="1"/>
    <col min="7933" max="7936" width="17.28515625" style="1" customWidth="1"/>
    <col min="7937" max="7937" width="17.28515625" style="1" bestFit="1" customWidth="1"/>
    <col min="7938" max="7939" width="17.28515625" style="1" customWidth="1"/>
    <col min="7940" max="7940" width="11.7109375" style="1" bestFit="1" customWidth="1"/>
    <col min="7941" max="8184" width="9.140625" style="1"/>
    <col min="8185" max="8185" width="4.28515625" style="1" bestFit="1" customWidth="1"/>
    <col min="8186" max="8186" width="9.140625" style="1"/>
    <col min="8187" max="8187" width="3.85546875" style="1" bestFit="1" customWidth="1"/>
    <col min="8188" max="8188" width="5.140625" style="1" bestFit="1" customWidth="1"/>
    <col min="8189" max="8192" width="17.28515625" style="1" customWidth="1"/>
    <col min="8193" max="8193" width="17.28515625" style="1" bestFit="1" customWidth="1"/>
    <col min="8194" max="8195" width="17.28515625" style="1" customWidth="1"/>
    <col min="8196" max="8196" width="11.7109375" style="1" bestFit="1" customWidth="1"/>
    <col min="8197" max="8440" width="9.140625" style="1"/>
    <col min="8441" max="8441" width="4.28515625" style="1" bestFit="1" customWidth="1"/>
    <col min="8442" max="8442" width="9.140625" style="1"/>
    <col min="8443" max="8443" width="3.85546875" style="1" bestFit="1" customWidth="1"/>
    <col min="8444" max="8444" width="5.140625" style="1" bestFit="1" customWidth="1"/>
    <col min="8445" max="8448" width="17.28515625" style="1" customWidth="1"/>
    <col min="8449" max="8449" width="17.28515625" style="1" bestFit="1" customWidth="1"/>
    <col min="8450" max="8451" width="17.28515625" style="1" customWidth="1"/>
    <col min="8452" max="8452" width="11.7109375" style="1" bestFit="1" customWidth="1"/>
    <col min="8453" max="8696" width="9.140625" style="1"/>
    <col min="8697" max="8697" width="4.28515625" style="1" bestFit="1" customWidth="1"/>
    <col min="8698" max="8698" width="9.140625" style="1"/>
    <col min="8699" max="8699" width="3.85546875" style="1" bestFit="1" customWidth="1"/>
    <col min="8700" max="8700" width="5.140625" style="1" bestFit="1" customWidth="1"/>
    <col min="8701" max="8704" width="17.28515625" style="1" customWidth="1"/>
    <col min="8705" max="8705" width="17.28515625" style="1" bestFit="1" customWidth="1"/>
    <col min="8706" max="8707" width="17.28515625" style="1" customWidth="1"/>
    <col min="8708" max="8708" width="11.7109375" style="1" bestFit="1" customWidth="1"/>
    <col min="8709" max="8952" width="9.140625" style="1"/>
    <col min="8953" max="8953" width="4.28515625" style="1" bestFit="1" customWidth="1"/>
    <col min="8954" max="8954" width="9.140625" style="1"/>
    <col min="8955" max="8955" width="3.85546875" style="1" bestFit="1" customWidth="1"/>
    <col min="8956" max="8956" width="5.140625" style="1" bestFit="1" customWidth="1"/>
    <col min="8957" max="8960" width="17.28515625" style="1" customWidth="1"/>
    <col min="8961" max="8961" width="17.28515625" style="1" bestFit="1" customWidth="1"/>
    <col min="8962" max="8963" width="17.28515625" style="1" customWidth="1"/>
    <col min="8964" max="8964" width="11.7109375" style="1" bestFit="1" customWidth="1"/>
    <col min="8965" max="9208" width="9.140625" style="1"/>
    <col min="9209" max="9209" width="4.28515625" style="1" bestFit="1" customWidth="1"/>
    <col min="9210" max="9210" width="9.140625" style="1"/>
    <col min="9211" max="9211" width="3.85546875" style="1" bestFit="1" customWidth="1"/>
    <col min="9212" max="9212" width="5.140625" style="1" bestFit="1" customWidth="1"/>
    <col min="9213" max="9216" width="17.28515625" style="1" customWidth="1"/>
    <col min="9217" max="9217" width="17.28515625" style="1" bestFit="1" customWidth="1"/>
    <col min="9218" max="9219" width="17.28515625" style="1" customWidth="1"/>
    <col min="9220" max="9220" width="11.7109375" style="1" bestFit="1" customWidth="1"/>
    <col min="9221" max="9464" width="9.140625" style="1"/>
    <col min="9465" max="9465" width="4.28515625" style="1" bestFit="1" customWidth="1"/>
    <col min="9466" max="9466" width="9.140625" style="1"/>
    <col min="9467" max="9467" width="3.85546875" style="1" bestFit="1" customWidth="1"/>
    <col min="9468" max="9468" width="5.140625" style="1" bestFit="1" customWidth="1"/>
    <col min="9469" max="9472" width="17.28515625" style="1" customWidth="1"/>
    <col min="9473" max="9473" width="17.28515625" style="1" bestFit="1" customWidth="1"/>
    <col min="9474" max="9475" width="17.28515625" style="1" customWidth="1"/>
    <col min="9476" max="9476" width="11.7109375" style="1" bestFit="1" customWidth="1"/>
    <col min="9477" max="9720" width="9.140625" style="1"/>
    <col min="9721" max="9721" width="4.28515625" style="1" bestFit="1" customWidth="1"/>
    <col min="9722" max="9722" width="9.140625" style="1"/>
    <col min="9723" max="9723" width="3.85546875" style="1" bestFit="1" customWidth="1"/>
    <col min="9724" max="9724" width="5.140625" style="1" bestFit="1" customWidth="1"/>
    <col min="9725" max="9728" width="17.28515625" style="1" customWidth="1"/>
    <col min="9729" max="9729" width="17.28515625" style="1" bestFit="1" customWidth="1"/>
    <col min="9730" max="9731" width="17.28515625" style="1" customWidth="1"/>
    <col min="9732" max="9732" width="11.7109375" style="1" bestFit="1" customWidth="1"/>
    <col min="9733" max="9976" width="9.140625" style="1"/>
    <col min="9977" max="9977" width="4.28515625" style="1" bestFit="1" customWidth="1"/>
    <col min="9978" max="9978" width="9.140625" style="1"/>
    <col min="9979" max="9979" width="3.85546875" style="1" bestFit="1" customWidth="1"/>
    <col min="9980" max="9980" width="5.140625" style="1" bestFit="1" customWidth="1"/>
    <col min="9981" max="9984" width="17.28515625" style="1" customWidth="1"/>
    <col min="9985" max="9985" width="17.28515625" style="1" bestFit="1" customWidth="1"/>
    <col min="9986" max="9987" width="17.28515625" style="1" customWidth="1"/>
    <col min="9988" max="9988" width="11.7109375" style="1" bestFit="1" customWidth="1"/>
    <col min="9989" max="10232" width="9.140625" style="1"/>
    <col min="10233" max="10233" width="4.28515625" style="1" bestFit="1" customWidth="1"/>
    <col min="10234" max="10234" width="9.140625" style="1"/>
    <col min="10235" max="10235" width="3.85546875" style="1" bestFit="1" customWidth="1"/>
    <col min="10236" max="10236" width="5.140625" style="1" bestFit="1" customWidth="1"/>
    <col min="10237" max="10240" width="17.28515625" style="1" customWidth="1"/>
    <col min="10241" max="10241" width="17.28515625" style="1" bestFit="1" customWidth="1"/>
    <col min="10242" max="10243" width="17.28515625" style="1" customWidth="1"/>
    <col min="10244" max="10244" width="11.7109375" style="1" bestFit="1" customWidth="1"/>
    <col min="10245" max="10488" width="9.140625" style="1"/>
    <col min="10489" max="10489" width="4.28515625" style="1" bestFit="1" customWidth="1"/>
    <col min="10490" max="10490" width="9.140625" style="1"/>
    <col min="10491" max="10491" width="3.85546875" style="1" bestFit="1" customWidth="1"/>
    <col min="10492" max="10492" width="5.140625" style="1" bestFit="1" customWidth="1"/>
    <col min="10493" max="10496" width="17.28515625" style="1" customWidth="1"/>
    <col min="10497" max="10497" width="17.28515625" style="1" bestFit="1" customWidth="1"/>
    <col min="10498" max="10499" width="17.28515625" style="1" customWidth="1"/>
    <col min="10500" max="10500" width="11.7109375" style="1" bestFit="1" customWidth="1"/>
    <col min="10501" max="10744" width="9.140625" style="1"/>
    <col min="10745" max="10745" width="4.28515625" style="1" bestFit="1" customWidth="1"/>
    <col min="10746" max="10746" width="9.140625" style="1"/>
    <col min="10747" max="10747" width="3.85546875" style="1" bestFit="1" customWidth="1"/>
    <col min="10748" max="10748" width="5.140625" style="1" bestFit="1" customWidth="1"/>
    <col min="10749" max="10752" width="17.28515625" style="1" customWidth="1"/>
    <col min="10753" max="10753" width="17.28515625" style="1" bestFit="1" customWidth="1"/>
    <col min="10754" max="10755" width="17.28515625" style="1" customWidth="1"/>
    <col min="10756" max="10756" width="11.7109375" style="1" bestFit="1" customWidth="1"/>
    <col min="10757" max="11000" width="9.140625" style="1"/>
    <col min="11001" max="11001" width="4.28515625" style="1" bestFit="1" customWidth="1"/>
    <col min="11002" max="11002" width="9.140625" style="1"/>
    <col min="11003" max="11003" width="3.85546875" style="1" bestFit="1" customWidth="1"/>
    <col min="11004" max="11004" width="5.140625" style="1" bestFit="1" customWidth="1"/>
    <col min="11005" max="11008" width="17.28515625" style="1" customWidth="1"/>
    <col min="11009" max="11009" width="17.28515625" style="1" bestFit="1" customWidth="1"/>
    <col min="11010" max="11011" width="17.28515625" style="1" customWidth="1"/>
    <col min="11012" max="11012" width="11.7109375" style="1" bestFit="1" customWidth="1"/>
    <col min="11013" max="11256" width="9.140625" style="1"/>
    <col min="11257" max="11257" width="4.28515625" style="1" bestFit="1" customWidth="1"/>
    <col min="11258" max="11258" width="9.140625" style="1"/>
    <col min="11259" max="11259" width="3.85546875" style="1" bestFit="1" customWidth="1"/>
    <col min="11260" max="11260" width="5.140625" style="1" bestFit="1" customWidth="1"/>
    <col min="11261" max="11264" width="17.28515625" style="1" customWidth="1"/>
    <col min="11265" max="11265" width="17.28515625" style="1" bestFit="1" customWidth="1"/>
    <col min="11266" max="11267" width="17.28515625" style="1" customWidth="1"/>
    <col min="11268" max="11268" width="11.7109375" style="1" bestFit="1" customWidth="1"/>
    <col min="11269" max="11512" width="9.140625" style="1"/>
    <col min="11513" max="11513" width="4.28515625" style="1" bestFit="1" customWidth="1"/>
    <col min="11514" max="11514" width="9.140625" style="1"/>
    <col min="11515" max="11515" width="3.85546875" style="1" bestFit="1" customWidth="1"/>
    <col min="11516" max="11516" width="5.140625" style="1" bestFit="1" customWidth="1"/>
    <col min="11517" max="11520" width="17.28515625" style="1" customWidth="1"/>
    <col min="11521" max="11521" width="17.28515625" style="1" bestFit="1" customWidth="1"/>
    <col min="11522" max="11523" width="17.28515625" style="1" customWidth="1"/>
    <col min="11524" max="11524" width="11.7109375" style="1" bestFit="1" customWidth="1"/>
    <col min="11525" max="11768" width="9.140625" style="1"/>
    <col min="11769" max="11769" width="4.28515625" style="1" bestFit="1" customWidth="1"/>
    <col min="11770" max="11770" width="9.140625" style="1"/>
    <col min="11771" max="11771" width="3.85546875" style="1" bestFit="1" customWidth="1"/>
    <col min="11772" max="11772" width="5.140625" style="1" bestFit="1" customWidth="1"/>
    <col min="11773" max="11776" width="17.28515625" style="1" customWidth="1"/>
    <col min="11777" max="11777" width="17.28515625" style="1" bestFit="1" customWidth="1"/>
    <col min="11778" max="11779" width="17.28515625" style="1" customWidth="1"/>
    <col min="11780" max="11780" width="11.7109375" style="1" bestFit="1" customWidth="1"/>
    <col min="11781" max="12024" width="9.140625" style="1"/>
    <col min="12025" max="12025" width="4.28515625" style="1" bestFit="1" customWidth="1"/>
    <col min="12026" max="12026" width="9.140625" style="1"/>
    <col min="12027" max="12027" width="3.85546875" style="1" bestFit="1" customWidth="1"/>
    <col min="12028" max="12028" width="5.140625" style="1" bestFit="1" customWidth="1"/>
    <col min="12029" max="12032" width="17.28515625" style="1" customWidth="1"/>
    <col min="12033" max="12033" width="17.28515625" style="1" bestFit="1" customWidth="1"/>
    <col min="12034" max="12035" width="17.28515625" style="1" customWidth="1"/>
    <col min="12036" max="12036" width="11.7109375" style="1" bestFit="1" customWidth="1"/>
    <col min="12037" max="12280" width="9.140625" style="1"/>
    <col min="12281" max="12281" width="4.28515625" style="1" bestFit="1" customWidth="1"/>
    <col min="12282" max="12282" width="9.140625" style="1"/>
    <col min="12283" max="12283" width="3.85546875" style="1" bestFit="1" customWidth="1"/>
    <col min="12284" max="12284" width="5.140625" style="1" bestFit="1" customWidth="1"/>
    <col min="12285" max="12288" width="17.28515625" style="1" customWidth="1"/>
    <col min="12289" max="12289" width="17.28515625" style="1" bestFit="1" customWidth="1"/>
    <col min="12290" max="12291" width="17.28515625" style="1" customWidth="1"/>
    <col min="12292" max="12292" width="11.7109375" style="1" bestFit="1" customWidth="1"/>
    <col min="12293" max="12536" width="9.140625" style="1"/>
    <col min="12537" max="12537" width="4.28515625" style="1" bestFit="1" customWidth="1"/>
    <col min="12538" max="12538" width="9.140625" style="1"/>
    <col min="12539" max="12539" width="3.85546875" style="1" bestFit="1" customWidth="1"/>
    <col min="12540" max="12540" width="5.140625" style="1" bestFit="1" customWidth="1"/>
    <col min="12541" max="12544" width="17.28515625" style="1" customWidth="1"/>
    <col min="12545" max="12545" width="17.28515625" style="1" bestFit="1" customWidth="1"/>
    <col min="12546" max="12547" width="17.28515625" style="1" customWidth="1"/>
    <col min="12548" max="12548" width="11.7109375" style="1" bestFit="1" customWidth="1"/>
    <col min="12549" max="12792" width="9.140625" style="1"/>
    <col min="12793" max="12793" width="4.28515625" style="1" bestFit="1" customWidth="1"/>
    <col min="12794" max="12794" width="9.140625" style="1"/>
    <col min="12795" max="12795" width="3.85546875" style="1" bestFit="1" customWidth="1"/>
    <col min="12796" max="12796" width="5.140625" style="1" bestFit="1" customWidth="1"/>
    <col min="12797" max="12800" width="17.28515625" style="1" customWidth="1"/>
    <col min="12801" max="12801" width="17.28515625" style="1" bestFit="1" customWidth="1"/>
    <col min="12802" max="12803" width="17.28515625" style="1" customWidth="1"/>
    <col min="12804" max="12804" width="11.7109375" style="1" bestFit="1" customWidth="1"/>
    <col min="12805" max="13048" width="9.140625" style="1"/>
    <col min="13049" max="13049" width="4.28515625" style="1" bestFit="1" customWidth="1"/>
    <col min="13050" max="13050" width="9.140625" style="1"/>
    <col min="13051" max="13051" width="3.85546875" style="1" bestFit="1" customWidth="1"/>
    <col min="13052" max="13052" width="5.140625" style="1" bestFit="1" customWidth="1"/>
    <col min="13053" max="13056" width="17.28515625" style="1" customWidth="1"/>
    <col min="13057" max="13057" width="17.28515625" style="1" bestFit="1" customWidth="1"/>
    <col min="13058" max="13059" width="17.28515625" style="1" customWidth="1"/>
    <col min="13060" max="13060" width="11.7109375" style="1" bestFit="1" customWidth="1"/>
    <col min="13061" max="13304" width="9.140625" style="1"/>
    <col min="13305" max="13305" width="4.28515625" style="1" bestFit="1" customWidth="1"/>
    <col min="13306" max="13306" width="9.140625" style="1"/>
    <col min="13307" max="13307" width="3.85546875" style="1" bestFit="1" customWidth="1"/>
    <col min="13308" max="13308" width="5.140625" style="1" bestFit="1" customWidth="1"/>
    <col min="13309" max="13312" width="17.28515625" style="1" customWidth="1"/>
    <col min="13313" max="13313" width="17.28515625" style="1" bestFit="1" customWidth="1"/>
    <col min="13314" max="13315" width="17.28515625" style="1" customWidth="1"/>
    <col min="13316" max="13316" width="11.7109375" style="1" bestFit="1" customWidth="1"/>
    <col min="13317" max="13560" width="9.140625" style="1"/>
    <col min="13561" max="13561" width="4.28515625" style="1" bestFit="1" customWidth="1"/>
    <col min="13562" max="13562" width="9.140625" style="1"/>
    <col min="13563" max="13563" width="3.85546875" style="1" bestFit="1" customWidth="1"/>
    <col min="13564" max="13564" width="5.140625" style="1" bestFit="1" customWidth="1"/>
    <col min="13565" max="13568" width="17.28515625" style="1" customWidth="1"/>
    <col min="13569" max="13569" width="17.28515625" style="1" bestFit="1" customWidth="1"/>
    <col min="13570" max="13571" width="17.28515625" style="1" customWidth="1"/>
    <col min="13572" max="13572" width="11.7109375" style="1" bestFit="1" customWidth="1"/>
    <col min="13573" max="13816" width="9.140625" style="1"/>
    <col min="13817" max="13817" width="4.28515625" style="1" bestFit="1" customWidth="1"/>
    <col min="13818" max="13818" width="9.140625" style="1"/>
    <col min="13819" max="13819" width="3.85546875" style="1" bestFit="1" customWidth="1"/>
    <col min="13820" max="13820" width="5.140625" style="1" bestFit="1" customWidth="1"/>
    <col min="13821" max="13824" width="17.28515625" style="1" customWidth="1"/>
    <col min="13825" max="13825" width="17.28515625" style="1" bestFit="1" customWidth="1"/>
    <col min="13826" max="13827" width="17.28515625" style="1" customWidth="1"/>
    <col min="13828" max="13828" width="11.7109375" style="1" bestFit="1" customWidth="1"/>
    <col min="13829" max="14072" width="9.140625" style="1"/>
    <col min="14073" max="14073" width="4.28515625" style="1" bestFit="1" customWidth="1"/>
    <col min="14074" max="14074" width="9.140625" style="1"/>
    <col min="14075" max="14075" width="3.85546875" style="1" bestFit="1" customWidth="1"/>
    <col min="14076" max="14076" width="5.140625" style="1" bestFit="1" customWidth="1"/>
    <col min="14077" max="14080" width="17.28515625" style="1" customWidth="1"/>
    <col min="14081" max="14081" width="17.28515625" style="1" bestFit="1" customWidth="1"/>
    <col min="14082" max="14083" width="17.28515625" style="1" customWidth="1"/>
    <col min="14084" max="14084" width="11.7109375" style="1" bestFit="1" customWidth="1"/>
    <col min="14085" max="14328" width="9.140625" style="1"/>
    <col min="14329" max="14329" width="4.28515625" style="1" bestFit="1" customWidth="1"/>
    <col min="14330" max="14330" width="9.140625" style="1"/>
    <col min="14331" max="14331" width="3.85546875" style="1" bestFit="1" customWidth="1"/>
    <col min="14332" max="14332" width="5.140625" style="1" bestFit="1" customWidth="1"/>
    <col min="14333" max="14336" width="17.28515625" style="1" customWidth="1"/>
    <col min="14337" max="14337" width="17.28515625" style="1" bestFit="1" customWidth="1"/>
    <col min="14338" max="14339" width="17.28515625" style="1" customWidth="1"/>
    <col min="14340" max="14340" width="11.7109375" style="1" bestFit="1" customWidth="1"/>
    <col min="14341" max="14584" width="9.140625" style="1"/>
    <col min="14585" max="14585" width="4.28515625" style="1" bestFit="1" customWidth="1"/>
    <col min="14586" max="14586" width="9.140625" style="1"/>
    <col min="14587" max="14587" width="3.85546875" style="1" bestFit="1" customWidth="1"/>
    <col min="14588" max="14588" width="5.140625" style="1" bestFit="1" customWidth="1"/>
    <col min="14589" max="14592" width="17.28515625" style="1" customWidth="1"/>
    <col min="14593" max="14593" width="17.28515625" style="1" bestFit="1" customWidth="1"/>
    <col min="14594" max="14595" width="17.28515625" style="1" customWidth="1"/>
    <col min="14596" max="14596" width="11.7109375" style="1" bestFit="1" customWidth="1"/>
    <col min="14597" max="14840" width="9.140625" style="1"/>
    <col min="14841" max="14841" width="4.28515625" style="1" bestFit="1" customWidth="1"/>
    <col min="14842" max="14842" width="9.140625" style="1"/>
    <col min="14843" max="14843" width="3.85546875" style="1" bestFit="1" customWidth="1"/>
    <col min="14844" max="14844" width="5.140625" style="1" bestFit="1" customWidth="1"/>
    <col min="14845" max="14848" width="17.28515625" style="1" customWidth="1"/>
    <col min="14849" max="14849" width="17.28515625" style="1" bestFit="1" customWidth="1"/>
    <col min="14850" max="14851" width="17.28515625" style="1" customWidth="1"/>
    <col min="14852" max="14852" width="11.7109375" style="1" bestFit="1" customWidth="1"/>
    <col min="14853" max="15096" width="9.140625" style="1"/>
    <col min="15097" max="15097" width="4.28515625" style="1" bestFit="1" customWidth="1"/>
    <col min="15098" max="15098" width="9.140625" style="1"/>
    <col min="15099" max="15099" width="3.85546875" style="1" bestFit="1" customWidth="1"/>
    <col min="15100" max="15100" width="5.140625" style="1" bestFit="1" customWidth="1"/>
    <col min="15101" max="15104" width="17.28515625" style="1" customWidth="1"/>
    <col min="15105" max="15105" width="17.28515625" style="1" bestFit="1" customWidth="1"/>
    <col min="15106" max="15107" width="17.28515625" style="1" customWidth="1"/>
    <col min="15108" max="15108" width="11.7109375" style="1" bestFit="1" customWidth="1"/>
    <col min="15109" max="15352" width="9.140625" style="1"/>
    <col min="15353" max="15353" width="4.28515625" style="1" bestFit="1" customWidth="1"/>
    <col min="15354" max="15354" width="9.140625" style="1"/>
    <col min="15355" max="15355" width="3.85546875" style="1" bestFit="1" customWidth="1"/>
    <col min="15356" max="15356" width="5.140625" style="1" bestFit="1" customWidth="1"/>
    <col min="15357" max="15360" width="17.28515625" style="1" customWidth="1"/>
    <col min="15361" max="15361" width="17.28515625" style="1" bestFit="1" customWidth="1"/>
    <col min="15362" max="15363" width="17.28515625" style="1" customWidth="1"/>
    <col min="15364" max="15364" width="11.7109375" style="1" bestFit="1" customWidth="1"/>
    <col min="15365" max="15608" width="9.140625" style="1"/>
    <col min="15609" max="15609" width="4.28515625" style="1" bestFit="1" customWidth="1"/>
    <col min="15610" max="15610" width="9.140625" style="1"/>
    <col min="15611" max="15611" width="3.85546875" style="1" bestFit="1" customWidth="1"/>
    <col min="15612" max="15612" width="5.140625" style="1" bestFit="1" customWidth="1"/>
    <col min="15613" max="15616" width="17.28515625" style="1" customWidth="1"/>
    <col min="15617" max="15617" width="17.28515625" style="1" bestFit="1" customWidth="1"/>
    <col min="15618" max="15619" width="17.28515625" style="1" customWidth="1"/>
    <col min="15620" max="15620" width="11.7109375" style="1" bestFit="1" customWidth="1"/>
    <col min="15621" max="15864" width="9.140625" style="1"/>
    <col min="15865" max="15865" width="4.28515625" style="1" bestFit="1" customWidth="1"/>
    <col min="15866" max="15866" width="9.140625" style="1"/>
    <col min="15867" max="15867" width="3.85546875" style="1" bestFit="1" customWidth="1"/>
    <col min="15868" max="15868" width="5.140625" style="1" bestFit="1" customWidth="1"/>
    <col min="15869" max="15872" width="17.28515625" style="1" customWidth="1"/>
    <col min="15873" max="15873" width="17.28515625" style="1" bestFit="1" customWidth="1"/>
    <col min="15874" max="15875" width="17.28515625" style="1" customWidth="1"/>
    <col min="15876" max="15876" width="11.7109375" style="1" bestFit="1" customWidth="1"/>
    <col min="15877" max="16120" width="9.140625" style="1"/>
    <col min="16121" max="16121" width="4.28515625" style="1" bestFit="1" customWidth="1"/>
    <col min="16122" max="16122" width="9.140625" style="1"/>
    <col min="16123" max="16123" width="3.85546875" style="1" bestFit="1" customWidth="1"/>
    <col min="16124" max="16124" width="5.140625" style="1" bestFit="1" customWidth="1"/>
    <col min="16125" max="16128" width="17.28515625" style="1" customWidth="1"/>
    <col min="16129" max="16129" width="17.28515625" style="1" bestFit="1" customWidth="1"/>
    <col min="16130" max="16131" width="17.28515625" style="1" customWidth="1"/>
    <col min="16132" max="16132" width="11.7109375" style="1" bestFit="1" customWidth="1"/>
    <col min="16133" max="16384" width="9.140625" style="1"/>
  </cols>
  <sheetData>
    <row r="1" spans="1:26" x14ac:dyDescent="0.25">
      <c r="A1" s="253" t="s">
        <v>124</v>
      </c>
      <c r="B1" s="254"/>
      <c r="C1" s="255"/>
      <c r="J1" s="209" t="s">
        <v>138</v>
      </c>
      <c r="K1" s="210"/>
      <c r="L1" s="211"/>
      <c r="P1" s="215" t="s">
        <v>139</v>
      </c>
      <c r="Q1" s="216"/>
      <c r="R1" s="217"/>
      <c r="V1" s="221" t="s">
        <v>140</v>
      </c>
      <c r="W1" s="222"/>
      <c r="X1" s="223"/>
    </row>
    <row r="2" spans="1:26" ht="16.5" thickBot="1" x14ac:dyDescent="0.3">
      <c r="A2" s="256"/>
      <c r="B2" s="257"/>
      <c r="C2" s="258"/>
      <c r="J2" s="212"/>
      <c r="K2" s="213"/>
      <c r="L2" s="214"/>
      <c r="P2" s="218"/>
      <c r="Q2" s="219"/>
      <c r="R2" s="220"/>
      <c r="V2" s="224"/>
      <c r="W2" s="225"/>
      <c r="X2" s="226"/>
    </row>
    <row r="3" spans="1:26" ht="16.5" thickBot="1" x14ac:dyDescent="0.3">
      <c r="A3" s="259"/>
      <c r="B3" s="260"/>
      <c r="C3" s="261"/>
      <c r="J3" s="229" t="s">
        <v>16</v>
      </c>
      <c r="K3" s="230"/>
      <c r="L3" s="231"/>
      <c r="P3" s="238" t="s">
        <v>19</v>
      </c>
      <c r="Q3" s="239"/>
      <c r="R3" s="240"/>
      <c r="V3" s="241" t="s">
        <v>19</v>
      </c>
      <c r="W3" s="242"/>
      <c r="X3" s="243"/>
    </row>
    <row r="4" spans="1:26" ht="16.5" thickBot="1" x14ac:dyDescent="0.3">
      <c r="J4" s="232" t="s">
        <v>17</v>
      </c>
      <c r="K4" s="233"/>
      <c r="L4" s="234"/>
      <c r="P4" s="235" t="s">
        <v>18</v>
      </c>
      <c r="Q4" s="236"/>
      <c r="R4" s="237"/>
      <c r="V4" s="244" t="s">
        <v>20</v>
      </c>
      <c r="W4" s="245"/>
      <c r="X4" s="246"/>
    </row>
    <row r="5" spans="1:26" ht="15.75" customHeight="1" x14ac:dyDescent="0.25">
      <c r="D5" s="44"/>
      <c r="E5" s="44"/>
      <c r="F5" s="45"/>
      <c r="G5" s="227" t="s">
        <v>0</v>
      </c>
      <c r="H5" s="227"/>
      <c r="I5" s="44"/>
      <c r="J5" s="46"/>
      <c r="K5" s="247" t="s">
        <v>0</v>
      </c>
      <c r="L5" s="247"/>
      <c r="M5" s="227" t="s">
        <v>13</v>
      </c>
      <c r="N5" s="227"/>
      <c r="O5" s="44"/>
      <c r="P5" s="47">
        <v>0.01</v>
      </c>
      <c r="Q5" s="249" t="s">
        <v>0</v>
      </c>
      <c r="R5" s="249"/>
      <c r="S5" s="227" t="s">
        <v>14</v>
      </c>
      <c r="T5" s="227"/>
      <c r="U5" s="44"/>
      <c r="V5" s="48">
        <v>5.0000000000000001E-3</v>
      </c>
      <c r="W5" s="251" t="s">
        <v>0</v>
      </c>
      <c r="X5" s="251"/>
      <c r="Y5" s="227" t="s">
        <v>15</v>
      </c>
      <c r="Z5" s="227"/>
    </row>
    <row r="6" spans="1:26" x14ac:dyDescent="0.25">
      <c r="A6" s="44"/>
      <c r="B6" s="44"/>
      <c r="C6" s="44"/>
      <c r="D6" s="44"/>
      <c r="E6" s="44"/>
      <c r="F6" s="45"/>
      <c r="G6" s="227"/>
      <c r="H6" s="227"/>
      <c r="I6" s="44"/>
      <c r="J6" s="46"/>
      <c r="K6" s="247"/>
      <c r="L6" s="247"/>
      <c r="M6" s="227"/>
      <c r="N6" s="227"/>
      <c r="O6" s="44"/>
      <c r="P6" s="49"/>
      <c r="Q6" s="249"/>
      <c r="R6" s="249"/>
      <c r="S6" s="227"/>
      <c r="T6" s="227"/>
      <c r="U6" s="44"/>
      <c r="V6" s="50"/>
      <c r="W6" s="251"/>
      <c r="X6" s="251"/>
      <c r="Y6" s="227"/>
      <c r="Z6" s="227"/>
    </row>
    <row r="7" spans="1:26" ht="17.25" customHeight="1" thickBot="1" x14ac:dyDescent="0.3">
      <c r="A7" s="51"/>
      <c r="B7" s="51"/>
      <c r="C7" s="51"/>
      <c r="D7" s="51"/>
      <c r="E7" s="51"/>
      <c r="F7" s="20" t="s">
        <v>1</v>
      </c>
      <c r="G7" s="228"/>
      <c r="H7" s="228"/>
      <c r="I7" s="51"/>
      <c r="J7" s="52"/>
      <c r="K7" s="248"/>
      <c r="L7" s="248"/>
      <c r="M7" s="228"/>
      <c r="N7" s="228"/>
      <c r="O7" s="51"/>
      <c r="P7" s="53"/>
      <c r="Q7" s="250"/>
      <c r="R7" s="250"/>
      <c r="S7" s="228"/>
      <c r="T7" s="228"/>
      <c r="U7" s="51"/>
      <c r="V7" s="54"/>
      <c r="W7" s="252"/>
      <c r="X7" s="252"/>
      <c r="Y7" s="228"/>
      <c r="Z7" s="228"/>
    </row>
    <row r="8" spans="1:26" x14ac:dyDescent="0.25">
      <c r="A8" s="1" t="s">
        <v>142</v>
      </c>
      <c r="B8" s="1" t="s">
        <v>2</v>
      </c>
      <c r="D8" s="7" t="s">
        <v>3</v>
      </c>
      <c r="E8" s="3">
        <v>1</v>
      </c>
      <c r="F8" s="4">
        <v>17810</v>
      </c>
      <c r="J8" s="170">
        <f>+ROUND(F8,0)</f>
        <v>17810</v>
      </c>
      <c r="K8" s="12"/>
      <c r="L8" s="12"/>
      <c r="M8" s="5">
        <f t="shared" ref="M8:M29" si="0">+J8-F8</f>
        <v>0</v>
      </c>
      <c r="N8" s="6">
        <f t="shared" ref="N8:N29" si="1">+M8/F8</f>
        <v>0</v>
      </c>
      <c r="P8" s="172">
        <f>ROUND(J8*(1+P$5),0)</f>
        <v>17988</v>
      </c>
      <c r="Q8" s="32"/>
      <c r="R8" s="32"/>
      <c r="S8" s="5">
        <f>+P8-J8</f>
        <v>178</v>
      </c>
      <c r="T8" s="64">
        <f>+S8/P8</f>
        <v>9.8954858794752052E-3</v>
      </c>
      <c r="U8" s="7"/>
      <c r="V8" s="174">
        <f>ROUND(P8*(1+V$5),0)</f>
        <v>18078</v>
      </c>
      <c r="W8" s="39"/>
      <c r="X8" s="39"/>
      <c r="Y8" s="5">
        <f>+V8-P8</f>
        <v>90</v>
      </c>
      <c r="Z8" s="6">
        <f>+Y8/V8</f>
        <v>4.9784268171257882E-3</v>
      </c>
    </row>
    <row r="9" spans="1:26" x14ac:dyDescent="0.25">
      <c r="A9" s="1" t="s">
        <v>143</v>
      </c>
      <c r="B9" s="1" t="s">
        <v>2</v>
      </c>
      <c r="D9" s="7" t="s">
        <v>3</v>
      </c>
      <c r="E9" s="3">
        <v>2</v>
      </c>
      <c r="F9" s="4">
        <v>17986</v>
      </c>
      <c r="G9" s="5">
        <f t="shared" ref="G9:G29" si="2">+F9-F8</f>
        <v>176</v>
      </c>
      <c r="H9" s="6">
        <f t="shared" ref="H9:H29" si="3">+(F9-F8)/F8</f>
        <v>9.8820887142055027E-3</v>
      </c>
      <c r="J9" s="170">
        <f>ROUND(J8*1.015,0)</f>
        <v>18077</v>
      </c>
      <c r="K9" s="13">
        <f>+J9-J8</f>
        <v>267</v>
      </c>
      <c r="L9" s="14">
        <f t="shared" ref="L9:L29" si="4">+(J9-J8)/J8</f>
        <v>1.4991577765300393E-2</v>
      </c>
      <c r="M9" s="5">
        <f t="shared" si="0"/>
        <v>91</v>
      </c>
      <c r="N9" s="6">
        <f t="shared" si="1"/>
        <v>5.059490715000556E-3</v>
      </c>
      <c r="P9" s="172">
        <f t="shared" ref="P9:P32" si="5">ROUND(J9*(1+P$5),0)</f>
        <v>18258</v>
      </c>
      <c r="Q9" s="33">
        <f>+P9-P8</f>
        <v>270</v>
      </c>
      <c r="R9" s="34">
        <f t="shared" ref="R9:R29" si="6">+(P9-P8)/P8</f>
        <v>1.5010006671114077E-2</v>
      </c>
      <c r="S9" s="5">
        <f t="shared" ref="S9:S32" si="7">+P9-J9</f>
        <v>181</v>
      </c>
      <c r="T9" s="64">
        <f t="shared" ref="T9:T32" si="8">+S9/P9</f>
        <v>9.9134625917406075E-3</v>
      </c>
      <c r="U9" s="7"/>
      <c r="V9" s="174">
        <f t="shared" ref="V9:V33" si="9">ROUND(P9*(1+V$5),0)</f>
        <v>18349</v>
      </c>
      <c r="W9" s="40">
        <f>+V9-V8</f>
        <v>271</v>
      </c>
      <c r="X9" s="41">
        <f t="shared" ref="X9:X29" si="10">+(V9-V8)/V8</f>
        <v>1.4990596304900985E-2</v>
      </c>
      <c r="Y9" s="5">
        <f t="shared" ref="Y9:Y33" si="11">+V9-P9</f>
        <v>91</v>
      </c>
      <c r="Z9" s="6">
        <f t="shared" ref="Z9:Z33" si="12">+Y9/V9</f>
        <v>4.9593983323341874E-3</v>
      </c>
    </row>
    <row r="10" spans="1:26" x14ac:dyDescent="0.25">
      <c r="A10" s="1" t="s">
        <v>144</v>
      </c>
      <c r="B10" s="1" t="s">
        <v>2</v>
      </c>
      <c r="D10" s="7" t="s">
        <v>3</v>
      </c>
      <c r="E10" s="3">
        <v>3</v>
      </c>
      <c r="F10" s="4">
        <v>18162</v>
      </c>
      <c r="G10" s="5">
        <f t="shared" si="2"/>
        <v>176</v>
      </c>
      <c r="H10" s="6">
        <f t="shared" si="3"/>
        <v>9.7853886356054701E-3</v>
      </c>
      <c r="J10" s="170">
        <f t="shared" ref="J10:J32" si="13">ROUND(J9*1.015,0)</f>
        <v>18348</v>
      </c>
      <c r="K10" s="13">
        <f t="shared" ref="K10:K32" si="14">+J10-J9</f>
        <v>271</v>
      </c>
      <c r="L10" s="14">
        <f t="shared" si="4"/>
        <v>1.4991425568401837E-2</v>
      </c>
      <c r="M10" s="5">
        <f t="shared" si="0"/>
        <v>186</v>
      </c>
      <c r="N10" s="6">
        <f t="shared" si="1"/>
        <v>1.0241162867525603E-2</v>
      </c>
      <c r="P10" s="172">
        <f t="shared" si="5"/>
        <v>18531</v>
      </c>
      <c r="Q10" s="33">
        <f t="shared" ref="Q10:Q33" si="15">+P10-P9</f>
        <v>273</v>
      </c>
      <c r="R10" s="34">
        <f t="shared" si="6"/>
        <v>1.4952349654945777E-2</v>
      </c>
      <c r="S10" s="5">
        <f t="shared" si="7"/>
        <v>183</v>
      </c>
      <c r="T10" s="64">
        <f t="shared" si="8"/>
        <v>9.8753440181317785E-3</v>
      </c>
      <c r="U10" s="7"/>
      <c r="V10" s="174">
        <f t="shared" si="9"/>
        <v>18624</v>
      </c>
      <c r="W10" s="40">
        <f t="shared" ref="W10:W34" si="16">+V10-V9</f>
        <v>275</v>
      </c>
      <c r="X10" s="41">
        <f t="shared" si="10"/>
        <v>1.4987192762548368E-2</v>
      </c>
      <c r="Y10" s="5">
        <f t="shared" si="11"/>
        <v>93</v>
      </c>
      <c r="Z10" s="6">
        <f t="shared" si="12"/>
        <v>4.9935567010309274E-3</v>
      </c>
    </row>
    <row r="11" spans="1:26" x14ac:dyDescent="0.25">
      <c r="A11" s="1" t="s">
        <v>145</v>
      </c>
      <c r="B11" s="1" t="s">
        <v>2</v>
      </c>
      <c r="D11" s="7" t="s">
        <v>3</v>
      </c>
      <c r="E11" s="3">
        <v>4</v>
      </c>
      <c r="F11" s="4">
        <v>18334</v>
      </c>
      <c r="G11" s="5">
        <f t="shared" si="2"/>
        <v>172</v>
      </c>
      <c r="H11" s="6">
        <f t="shared" si="3"/>
        <v>9.4703226516903421E-3</v>
      </c>
      <c r="J11" s="170">
        <f t="shared" si="13"/>
        <v>18623</v>
      </c>
      <c r="K11" s="13">
        <f t="shared" si="14"/>
        <v>275</v>
      </c>
      <c r="L11" s="14">
        <f t="shared" si="4"/>
        <v>1.498800959232614E-2</v>
      </c>
      <c r="M11" s="5">
        <f t="shared" si="0"/>
        <v>289</v>
      </c>
      <c r="N11" s="6">
        <f t="shared" si="1"/>
        <v>1.5763063161339588E-2</v>
      </c>
      <c r="P11" s="172">
        <f t="shared" si="5"/>
        <v>18809</v>
      </c>
      <c r="Q11" s="33">
        <f t="shared" si="15"/>
        <v>278</v>
      </c>
      <c r="R11" s="34">
        <f t="shared" si="6"/>
        <v>1.5001888726998003E-2</v>
      </c>
      <c r="S11" s="5">
        <f t="shared" si="7"/>
        <v>186</v>
      </c>
      <c r="T11" s="64">
        <f t="shared" si="8"/>
        <v>9.8888829815513852E-3</v>
      </c>
      <c r="U11" s="7"/>
      <c r="V11" s="174">
        <f t="shared" si="9"/>
        <v>18903</v>
      </c>
      <c r="W11" s="40">
        <f t="shared" si="16"/>
        <v>279</v>
      </c>
      <c r="X11" s="41">
        <f t="shared" si="10"/>
        <v>1.4980670103092784E-2</v>
      </c>
      <c r="Y11" s="5">
        <f t="shared" si="11"/>
        <v>94</v>
      </c>
      <c r="Z11" s="6">
        <f t="shared" si="12"/>
        <v>4.9727556472517588E-3</v>
      </c>
    </row>
    <row r="12" spans="1:26" x14ac:dyDescent="0.25">
      <c r="A12" s="1" t="s">
        <v>146</v>
      </c>
      <c r="B12" s="1" t="s">
        <v>2</v>
      </c>
      <c r="D12" s="7" t="s">
        <v>3</v>
      </c>
      <c r="E12" s="3">
        <v>5</v>
      </c>
      <c r="F12" s="4">
        <v>18421</v>
      </c>
      <c r="G12" s="5">
        <f t="shared" si="2"/>
        <v>87</v>
      </c>
      <c r="H12" s="6">
        <f t="shared" si="3"/>
        <v>4.7452819897458275E-3</v>
      </c>
      <c r="J12" s="170">
        <f t="shared" si="13"/>
        <v>18902</v>
      </c>
      <c r="K12" s="13">
        <f t="shared" si="14"/>
        <v>279</v>
      </c>
      <c r="L12" s="14">
        <f t="shared" si="4"/>
        <v>1.4981474520753907E-2</v>
      </c>
      <c r="M12" s="5">
        <f t="shared" si="0"/>
        <v>481</v>
      </c>
      <c r="N12" s="6">
        <f t="shared" si="1"/>
        <v>2.6111503175723361E-2</v>
      </c>
      <c r="P12" s="172">
        <f t="shared" si="5"/>
        <v>19091</v>
      </c>
      <c r="Q12" s="33">
        <f t="shared" si="15"/>
        <v>282</v>
      </c>
      <c r="R12" s="34">
        <f t="shared" si="6"/>
        <v>1.4992822584932746E-2</v>
      </c>
      <c r="S12" s="5">
        <f t="shared" si="7"/>
        <v>189</v>
      </c>
      <c r="T12" s="64">
        <f t="shared" si="8"/>
        <v>9.8999528573673456E-3</v>
      </c>
      <c r="U12" s="7"/>
      <c r="V12" s="174">
        <f t="shared" si="9"/>
        <v>19186</v>
      </c>
      <c r="W12" s="40">
        <f t="shared" si="16"/>
        <v>283</v>
      </c>
      <c r="X12" s="41">
        <f t="shared" si="10"/>
        <v>1.4971168597577104E-2</v>
      </c>
      <c r="Y12" s="5">
        <f t="shared" si="11"/>
        <v>95</v>
      </c>
      <c r="Z12" s="6">
        <f t="shared" si="12"/>
        <v>4.9515271552173458E-3</v>
      </c>
    </row>
    <row r="13" spans="1:26" x14ac:dyDescent="0.25">
      <c r="A13" s="1" t="s">
        <v>147</v>
      </c>
      <c r="B13" s="1" t="s">
        <v>2</v>
      </c>
      <c r="D13" s="7" t="s">
        <v>3</v>
      </c>
      <c r="E13" s="3">
        <v>6</v>
      </c>
      <c r="F13" s="4">
        <v>18595</v>
      </c>
      <c r="G13" s="5">
        <f t="shared" si="2"/>
        <v>174</v>
      </c>
      <c r="H13" s="6">
        <f t="shared" si="3"/>
        <v>9.445741273546495E-3</v>
      </c>
      <c r="J13" s="170">
        <f t="shared" si="13"/>
        <v>19186</v>
      </c>
      <c r="K13" s="13">
        <f t="shared" si="14"/>
        <v>284</v>
      </c>
      <c r="L13" s="14">
        <f t="shared" si="4"/>
        <v>1.5024865093640885E-2</v>
      </c>
      <c r="M13" s="5">
        <f t="shared" si="0"/>
        <v>591</v>
      </c>
      <c r="N13" s="6">
        <f t="shared" si="1"/>
        <v>3.1782737294971768E-2</v>
      </c>
      <c r="P13" s="172">
        <f t="shared" si="5"/>
        <v>19378</v>
      </c>
      <c r="Q13" s="33">
        <f t="shared" si="15"/>
        <v>287</v>
      </c>
      <c r="R13" s="34">
        <f t="shared" si="6"/>
        <v>1.5033261746372636E-2</v>
      </c>
      <c r="S13" s="5">
        <f t="shared" si="7"/>
        <v>192</v>
      </c>
      <c r="T13" s="64">
        <f t="shared" si="8"/>
        <v>9.908143255237898E-3</v>
      </c>
      <c r="U13" s="7"/>
      <c r="V13" s="174">
        <f t="shared" si="9"/>
        <v>19475</v>
      </c>
      <c r="W13" s="40">
        <f t="shared" si="16"/>
        <v>289</v>
      </c>
      <c r="X13" s="41">
        <f t="shared" si="10"/>
        <v>1.5063066819555927E-2</v>
      </c>
      <c r="Y13" s="5">
        <f t="shared" si="11"/>
        <v>97</v>
      </c>
      <c r="Z13" s="6">
        <f t="shared" si="12"/>
        <v>4.9807445442875478E-3</v>
      </c>
    </row>
    <row r="14" spans="1:26" x14ac:dyDescent="0.25">
      <c r="A14" s="1" t="s">
        <v>148</v>
      </c>
      <c r="B14" s="1" t="s">
        <v>2</v>
      </c>
      <c r="D14" s="7" t="s">
        <v>3</v>
      </c>
      <c r="E14" s="3">
        <v>7</v>
      </c>
      <c r="F14" s="4">
        <v>18772</v>
      </c>
      <c r="G14" s="5">
        <f t="shared" si="2"/>
        <v>177</v>
      </c>
      <c r="H14" s="6">
        <f t="shared" si="3"/>
        <v>9.5186878193062648E-3</v>
      </c>
      <c r="J14" s="170">
        <f t="shared" si="13"/>
        <v>19474</v>
      </c>
      <c r="K14" s="13">
        <f t="shared" si="14"/>
        <v>288</v>
      </c>
      <c r="L14" s="14">
        <f t="shared" si="4"/>
        <v>1.5010945481079955E-2</v>
      </c>
      <c r="M14" s="5">
        <f t="shared" si="0"/>
        <v>702</v>
      </c>
      <c r="N14" s="6">
        <f t="shared" si="1"/>
        <v>3.7396121883656507E-2</v>
      </c>
      <c r="P14" s="172">
        <f t="shared" si="5"/>
        <v>19669</v>
      </c>
      <c r="Q14" s="33">
        <f t="shared" si="15"/>
        <v>291</v>
      </c>
      <c r="R14" s="34">
        <f t="shared" si="6"/>
        <v>1.501702962121994E-2</v>
      </c>
      <c r="S14" s="5">
        <f t="shared" si="7"/>
        <v>195</v>
      </c>
      <c r="T14" s="64">
        <f t="shared" si="8"/>
        <v>9.9140779907468599E-3</v>
      </c>
      <c r="U14" s="7"/>
      <c r="V14" s="174">
        <f t="shared" si="9"/>
        <v>19767</v>
      </c>
      <c r="W14" s="40">
        <f t="shared" si="16"/>
        <v>292</v>
      </c>
      <c r="X14" s="41">
        <f t="shared" si="10"/>
        <v>1.4993581514762516E-2</v>
      </c>
      <c r="Y14" s="5">
        <f t="shared" si="11"/>
        <v>98</v>
      </c>
      <c r="Z14" s="6">
        <f t="shared" si="12"/>
        <v>4.9577578792937725E-3</v>
      </c>
    </row>
    <row r="15" spans="1:26" x14ac:dyDescent="0.25">
      <c r="A15" s="1" t="s">
        <v>149</v>
      </c>
      <c r="B15" s="1" t="s">
        <v>2</v>
      </c>
      <c r="D15" s="7" t="s">
        <v>3</v>
      </c>
      <c r="E15" s="3">
        <v>8</v>
      </c>
      <c r="F15" s="4">
        <v>18950</v>
      </c>
      <c r="G15" s="5">
        <f t="shared" si="2"/>
        <v>178</v>
      </c>
      <c r="H15" s="6">
        <f t="shared" si="3"/>
        <v>9.4822075431493721E-3</v>
      </c>
      <c r="J15" s="170">
        <f t="shared" si="13"/>
        <v>19766</v>
      </c>
      <c r="K15" s="13">
        <f t="shared" si="14"/>
        <v>292</v>
      </c>
      <c r="L15" s="14">
        <f t="shared" si="4"/>
        <v>1.4994351442949574E-2</v>
      </c>
      <c r="M15" s="5">
        <f t="shared" si="0"/>
        <v>816</v>
      </c>
      <c r="N15" s="6">
        <f t="shared" si="1"/>
        <v>4.3060686015831136E-2</v>
      </c>
      <c r="P15" s="172">
        <f t="shared" si="5"/>
        <v>19964</v>
      </c>
      <c r="Q15" s="33">
        <f t="shared" si="15"/>
        <v>295</v>
      </c>
      <c r="R15" s="34">
        <f t="shared" si="6"/>
        <v>1.4998220550104226E-2</v>
      </c>
      <c r="S15" s="5">
        <f t="shared" si="7"/>
        <v>198</v>
      </c>
      <c r="T15" s="64">
        <f t="shared" si="8"/>
        <v>9.9178521338409136E-3</v>
      </c>
      <c r="U15" s="7"/>
      <c r="V15" s="174">
        <f t="shared" si="9"/>
        <v>20064</v>
      </c>
      <c r="W15" s="40">
        <f t="shared" si="16"/>
        <v>297</v>
      </c>
      <c r="X15" s="41">
        <f t="shared" si="10"/>
        <v>1.5025041736227046E-2</v>
      </c>
      <c r="Y15" s="5">
        <f t="shared" si="11"/>
        <v>100</v>
      </c>
      <c r="Z15" s="6">
        <f t="shared" si="12"/>
        <v>4.9840510366826159E-3</v>
      </c>
    </row>
    <row r="16" spans="1:26" x14ac:dyDescent="0.25">
      <c r="A16" s="1" t="s">
        <v>150</v>
      </c>
      <c r="B16" s="1" t="s">
        <v>2</v>
      </c>
      <c r="D16" s="7" t="s">
        <v>3</v>
      </c>
      <c r="E16" s="3">
        <v>9</v>
      </c>
      <c r="F16" s="4">
        <v>19132</v>
      </c>
      <c r="G16" s="5">
        <f t="shared" si="2"/>
        <v>182</v>
      </c>
      <c r="H16" s="6">
        <f t="shared" si="3"/>
        <v>9.6042216358839042E-3</v>
      </c>
      <c r="J16" s="170">
        <f t="shared" si="13"/>
        <v>20062</v>
      </c>
      <c r="K16" s="13">
        <f t="shared" si="14"/>
        <v>296</v>
      </c>
      <c r="L16" s="14">
        <f t="shared" si="4"/>
        <v>1.4975209956490943E-2</v>
      </c>
      <c r="M16" s="5">
        <f t="shared" si="0"/>
        <v>930</v>
      </c>
      <c r="N16" s="6">
        <f t="shared" si="1"/>
        <v>4.8609659209701027E-2</v>
      </c>
      <c r="P16" s="172">
        <f t="shared" si="5"/>
        <v>20263</v>
      </c>
      <c r="Q16" s="33">
        <f t="shared" si="15"/>
        <v>299</v>
      </c>
      <c r="R16" s="34">
        <f t="shared" si="6"/>
        <v>1.4976958525345621E-2</v>
      </c>
      <c r="S16" s="5">
        <f t="shared" si="7"/>
        <v>201</v>
      </c>
      <c r="T16" s="64">
        <f t="shared" si="8"/>
        <v>9.9195578147362184E-3</v>
      </c>
      <c r="U16" s="7"/>
      <c r="V16" s="174">
        <f t="shared" si="9"/>
        <v>20364</v>
      </c>
      <c r="W16" s="40">
        <f t="shared" si="16"/>
        <v>300</v>
      </c>
      <c r="X16" s="41">
        <f t="shared" si="10"/>
        <v>1.4952153110047847E-2</v>
      </c>
      <c r="Y16" s="5">
        <f t="shared" si="11"/>
        <v>101</v>
      </c>
      <c r="Z16" s="6">
        <f t="shared" si="12"/>
        <v>4.9597328619131803E-3</v>
      </c>
    </row>
    <row r="17" spans="1:26" x14ac:dyDescent="0.25">
      <c r="A17" s="1" t="s">
        <v>151</v>
      </c>
      <c r="B17" s="1" t="s">
        <v>2</v>
      </c>
      <c r="D17" s="7" t="s">
        <v>3</v>
      </c>
      <c r="E17" s="3">
        <v>10</v>
      </c>
      <c r="F17" s="4">
        <v>19316</v>
      </c>
      <c r="G17" s="5">
        <f t="shared" si="2"/>
        <v>184</v>
      </c>
      <c r="H17" s="6">
        <f t="shared" si="3"/>
        <v>9.6173949404139668E-3</v>
      </c>
      <c r="J17" s="170">
        <f t="shared" si="13"/>
        <v>20363</v>
      </c>
      <c r="K17" s="13">
        <f t="shared" si="14"/>
        <v>301</v>
      </c>
      <c r="L17" s="14">
        <f t="shared" si="4"/>
        <v>1.5003489183531053E-2</v>
      </c>
      <c r="M17" s="5">
        <f t="shared" si="0"/>
        <v>1047</v>
      </c>
      <c r="N17" s="6">
        <f t="shared" si="1"/>
        <v>5.4203768896251815E-2</v>
      </c>
      <c r="P17" s="172">
        <f t="shared" si="5"/>
        <v>20567</v>
      </c>
      <c r="Q17" s="33">
        <f t="shared" si="15"/>
        <v>304</v>
      </c>
      <c r="R17" s="34">
        <f t="shared" si="6"/>
        <v>1.5002714306864728E-2</v>
      </c>
      <c r="S17" s="5">
        <f t="shared" si="7"/>
        <v>204</v>
      </c>
      <c r="T17" s="64">
        <f t="shared" si="8"/>
        <v>9.918801964311762E-3</v>
      </c>
      <c r="U17" s="7"/>
      <c r="V17" s="174">
        <f t="shared" si="9"/>
        <v>20670</v>
      </c>
      <c r="W17" s="40">
        <f t="shared" si="16"/>
        <v>306</v>
      </c>
      <c r="X17" s="41">
        <f t="shared" si="10"/>
        <v>1.5026517383618149E-2</v>
      </c>
      <c r="Y17" s="5">
        <f t="shared" si="11"/>
        <v>103</v>
      </c>
      <c r="Z17" s="6">
        <f t="shared" si="12"/>
        <v>4.9830672472181902E-3</v>
      </c>
    </row>
    <row r="18" spans="1:26" x14ac:dyDescent="0.25">
      <c r="A18" s="1" t="s">
        <v>152</v>
      </c>
      <c r="B18" s="1" t="s">
        <v>2</v>
      </c>
      <c r="D18" s="7" t="s">
        <v>3</v>
      </c>
      <c r="E18" s="3">
        <v>11</v>
      </c>
      <c r="F18" s="4">
        <v>19593</v>
      </c>
      <c r="G18" s="5">
        <f t="shared" si="2"/>
        <v>277</v>
      </c>
      <c r="H18" s="6">
        <f t="shared" si="3"/>
        <v>1.4340443155932905E-2</v>
      </c>
      <c r="J18" s="170">
        <f t="shared" si="13"/>
        <v>20668</v>
      </c>
      <c r="K18" s="13">
        <f t="shared" si="14"/>
        <v>305</v>
      </c>
      <c r="L18" s="14">
        <f t="shared" si="4"/>
        <v>1.4978146638511025E-2</v>
      </c>
      <c r="M18" s="5">
        <f t="shared" si="0"/>
        <v>1075</v>
      </c>
      <c r="N18" s="6">
        <f t="shared" si="1"/>
        <v>5.4866533966212425E-2</v>
      </c>
      <c r="P18" s="172">
        <f t="shared" si="5"/>
        <v>20875</v>
      </c>
      <c r="Q18" s="33">
        <f t="shared" si="15"/>
        <v>308</v>
      </c>
      <c r="R18" s="34">
        <f t="shared" si="6"/>
        <v>1.4975446102980502E-2</v>
      </c>
      <c r="S18" s="5">
        <f t="shared" si="7"/>
        <v>207</v>
      </c>
      <c r="T18" s="64">
        <f t="shared" si="8"/>
        <v>9.9161676646706588E-3</v>
      </c>
      <c r="U18" s="7"/>
      <c r="V18" s="174">
        <f t="shared" si="9"/>
        <v>20979</v>
      </c>
      <c r="W18" s="40">
        <f t="shared" si="16"/>
        <v>309</v>
      </c>
      <c r="X18" s="41">
        <f t="shared" si="10"/>
        <v>1.4949201741654572E-2</v>
      </c>
      <c r="Y18" s="5">
        <f t="shared" si="11"/>
        <v>104</v>
      </c>
      <c r="Z18" s="6">
        <f t="shared" si="12"/>
        <v>4.9573382906716243E-3</v>
      </c>
    </row>
    <row r="19" spans="1:26" x14ac:dyDescent="0.25">
      <c r="A19" s="1" t="s">
        <v>153</v>
      </c>
      <c r="B19" s="1" t="s">
        <v>2</v>
      </c>
      <c r="D19" s="7" t="s">
        <v>3</v>
      </c>
      <c r="E19" s="3">
        <v>12</v>
      </c>
      <c r="F19" s="4">
        <v>19902</v>
      </c>
      <c r="G19" s="5">
        <f t="shared" si="2"/>
        <v>309</v>
      </c>
      <c r="H19" s="6">
        <f t="shared" si="3"/>
        <v>1.5770938600520593E-2</v>
      </c>
      <c r="J19" s="170">
        <f t="shared" si="13"/>
        <v>20978</v>
      </c>
      <c r="K19" s="13">
        <f t="shared" si="14"/>
        <v>310</v>
      </c>
      <c r="L19" s="14">
        <f t="shared" si="4"/>
        <v>1.4999032320495452E-2</v>
      </c>
      <c r="M19" s="5">
        <f t="shared" si="0"/>
        <v>1076</v>
      </c>
      <c r="N19" s="6">
        <f t="shared" si="1"/>
        <v>5.4064918098683551E-2</v>
      </c>
      <c r="P19" s="172">
        <f t="shared" si="5"/>
        <v>21188</v>
      </c>
      <c r="Q19" s="33">
        <f t="shared" si="15"/>
        <v>313</v>
      </c>
      <c r="R19" s="34">
        <f t="shared" si="6"/>
        <v>1.4994011976047904E-2</v>
      </c>
      <c r="S19" s="5">
        <f t="shared" si="7"/>
        <v>210</v>
      </c>
      <c r="T19" s="64">
        <f t="shared" si="8"/>
        <v>9.9112705304889564E-3</v>
      </c>
      <c r="U19" s="7"/>
      <c r="V19" s="174">
        <f t="shared" si="9"/>
        <v>21294</v>
      </c>
      <c r="W19" s="40">
        <f t="shared" si="16"/>
        <v>315</v>
      </c>
      <c r="X19" s="41">
        <f t="shared" si="10"/>
        <v>1.5015015015015015E-2</v>
      </c>
      <c r="Y19" s="5">
        <f t="shared" si="11"/>
        <v>106</v>
      </c>
      <c r="Z19" s="6">
        <f t="shared" si="12"/>
        <v>4.9779280548511318E-3</v>
      </c>
    </row>
    <row r="20" spans="1:26" x14ac:dyDescent="0.25">
      <c r="A20" s="1" t="s">
        <v>154</v>
      </c>
      <c r="B20" s="1" t="s">
        <v>2</v>
      </c>
      <c r="D20" s="7" t="s">
        <v>3</v>
      </c>
      <c r="E20" s="3">
        <v>13</v>
      </c>
      <c r="F20" s="4">
        <v>20213</v>
      </c>
      <c r="G20" s="5">
        <f t="shared" si="2"/>
        <v>311</v>
      </c>
      <c r="H20" s="6">
        <f t="shared" si="3"/>
        <v>1.5626570193950355E-2</v>
      </c>
      <c r="J20" s="170">
        <f t="shared" si="13"/>
        <v>21293</v>
      </c>
      <c r="K20" s="13">
        <f t="shared" si="14"/>
        <v>315</v>
      </c>
      <c r="L20" s="14">
        <f t="shared" si="4"/>
        <v>1.5015730765563924E-2</v>
      </c>
      <c r="M20" s="5">
        <f t="shared" si="0"/>
        <v>1080</v>
      </c>
      <c r="N20" s="6">
        <f t="shared" si="1"/>
        <v>5.3430960273091577E-2</v>
      </c>
      <c r="P20" s="172">
        <f t="shared" si="5"/>
        <v>21506</v>
      </c>
      <c r="Q20" s="33">
        <f t="shared" si="15"/>
        <v>318</v>
      </c>
      <c r="R20" s="34">
        <f t="shared" si="6"/>
        <v>1.5008495374740419E-2</v>
      </c>
      <c r="S20" s="5">
        <f t="shared" si="7"/>
        <v>213</v>
      </c>
      <c r="T20" s="64">
        <f t="shared" si="8"/>
        <v>9.9042127778294423E-3</v>
      </c>
      <c r="U20" s="7"/>
      <c r="V20" s="174">
        <f t="shared" si="9"/>
        <v>21614</v>
      </c>
      <c r="W20" s="40">
        <f t="shared" si="16"/>
        <v>320</v>
      </c>
      <c r="X20" s="41">
        <f t="shared" si="10"/>
        <v>1.5027707335399643E-2</v>
      </c>
      <c r="Y20" s="5">
        <f t="shared" si="11"/>
        <v>108</v>
      </c>
      <c r="Z20" s="6">
        <f t="shared" si="12"/>
        <v>4.996761358378829E-3</v>
      </c>
    </row>
    <row r="21" spans="1:26" x14ac:dyDescent="0.25">
      <c r="A21" s="1" t="s">
        <v>155</v>
      </c>
      <c r="B21" s="1" t="s">
        <v>2</v>
      </c>
      <c r="D21" s="7" t="s">
        <v>3</v>
      </c>
      <c r="E21" s="3">
        <v>14</v>
      </c>
      <c r="F21" s="4">
        <v>20525</v>
      </c>
      <c r="G21" s="5">
        <f t="shared" si="2"/>
        <v>312</v>
      </c>
      <c r="H21" s="6">
        <f t="shared" si="3"/>
        <v>1.5435610745559788E-2</v>
      </c>
      <c r="J21" s="170">
        <f t="shared" si="13"/>
        <v>21612</v>
      </c>
      <c r="K21" s="13">
        <f t="shared" si="14"/>
        <v>319</v>
      </c>
      <c r="L21" s="14">
        <f t="shared" si="4"/>
        <v>1.4981449302587706E-2</v>
      </c>
      <c r="M21" s="5">
        <f t="shared" si="0"/>
        <v>1087</v>
      </c>
      <c r="N21" s="6">
        <f t="shared" si="1"/>
        <v>5.2959805115712542E-2</v>
      </c>
      <c r="P21" s="172">
        <f t="shared" si="5"/>
        <v>21828</v>
      </c>
      <c r="Q21" s="33">
        <f t="shared" si="15"/>
        <v>322</v>
      </c>
      <c r="R21" s="34">
        <f t="shared" si="6"/>
        <v>1.4972565795591928E-2</v>
      </c>
      <c r="S21" s="5">
        <f t="shared" si="7"/>
        <v>216</v>
      </c>
      <c r="T21" s="64">
        <f t="shared" si="8"/>
        <v>9.8955470038482683E-3</v>
      </c>
      <c r="U21" s="7"/>
      <c r="V21" s="174">
        <f t="shared" si="9"/>
        <v>21937</v>
      </c>
      <c r="W21" s="40">
        <f t="shared" si="16"/>
        <v>323</v>
      </c>
      <c r="X21" s="41">
        <f t="shared" si="10"/>
        <v>1.4944017766262608E-2</v>
      </c>
      <c r="Y21" s="5">
        <f t="shared" si="11"/>
        <v>109</v>
      </c>
      <c r="Z21" s="6">
        <f t="shared" si="12"/>
        <v>4.9687742170761726E-3</v>
      </c>
    </row>
    <row r="22" spans="1:26" x14ac:dyDescent="0.25">
      <c r="A22" s="1" t="s">
        <v>156</v>
      </c>
      <c r="B22" s="1" t="s">
        <v>2</v>
      </c>
      <c r="D22" s="7" t="s">
        <v>3</v>
      </c>
      <c r="E22" s="3">
        <v>15</v>
      </c>
      <c r="F22" s="4">
        <v>20834</v>
      </c>
      <c r="G22" s="5">
        <f t="shared" si="2"/>
        <v>309</v>
      </c>
      <c r="H22" s="6">
        <f t="shared" si="3"/>
        <v>1.5054811205846529E-2</v>
      </c>
      <c r="J22" s="170">
        <f t="shared" si="13"/>
        <v>21936</v>
      </c>
      <c r="K22" s="13">
        <f t="shared" si="14"/>
        <v>324</v>
      </c>
      <c r="L22" s="14">
        <f t="shared" si="4"/>
        <v>1.4991671293725709E-2</v>
      </c>
      <c r="M22" s="5">
        <f t="shared" si="0"/>
        <v>1102</v>
      </c>
      <c r="N22" s="6">
        <f t="shared" si="1"/>
        <v>5.2894307382163767E-2</v>
      </c>
      <c r="P22" s="172">
        <f t="shared" si="5"/>
        <v>22155</v>
      </c>
      <c r="Q22" s="33">
        <f t="shared" si="15"/>
        <v>327</v>
      </c>
      <c r="R22" s="34">
        <f t="shared" si="6"/>
        <v>1.4980758658603628E-2</v>
      </c>
      <c r="S22" s="5">
        <f t="shared" si="7"/>
        <v>219</v>
      </c>
      <c r="T22" s="64">
        <f t="shared" si="8"/>
        <v>9.8849018280297903E-3</v>
      </c>
      <c r="U22" s="7"/>
      <c r="V22" s="174">
        <f t="shared" si="9"/>
        <v>22266</v>
      </c>
      <c r="W22" s="40">
        <f t="shared" si="16"/>
        <v>329</v>
      </c>
      <c r="X22" s="41">
        <f t="shared" si="10"/>
        <v>1.4997492820349182E-2</v>
      </c>
      <c r="Y22" s="5">
        <f t="shared" si="11"/>
        <v>111</v>
      </c>
      <c r="Z22" s="6">
        <f t="shared" si="12"/>
        <v>4.9851791969819457E-3</v>
      </c>
    </row>
    <row r="23" spans="1:26" x14ac:dyDescent="0.25">
      <c r="A23" s="1" t="s">
        <v>157</v>
      </c>
      <c r="B23" s="1" t="s">
        <v>2</v>
      </c>
      <c r="D23" s="7" t="s">
        <v>3</v>
      </c>
      <c r="E23" s="3">
        <v>16</v>
      </c>
      <c r="F23" s="4">
        <v>21146</v>
      </c>
      <c r="G23" s="5">
        <f t="shared" si="2"/>
        <v>312</v>
      </c>
      <c r="H23" s="6">
        <f t="shared" si="3"/>
        <v>1.4975520783334932E-2</v>
      </c>
      <c r="J23" s="170">
        <f t="shared" si="13"/>
        <v>22265</v>
      </c>
      <c r="K23" s="13">
        <f t="shared" si="14"/>
        <v>329</v>
      </c>
      <c r="L23" s="14">
        <f t="shared" si="4"/>
        <v>1.49981765134938E-2</v>
      </c>
      <c r="M23" s="5">
        <f t="shared" si="0"/>
        <v>1119</v>
      </c>
      <c r="N23" s="6">
        <f t="shared" si="1"/>
        <v>5.2917809514801857E-2</v>
      </c>
      <c r="P23" s="172">
        <f t="shared" si="5"/>
        <v>22488</v>
      </c>
      <c r="Q23" s="33">
        <f t="shared" si="15"/>
        <v>333</v>
      </c>
      <c r="R23" s="34">
        <f t="shared" si="6"/>
        <v>1.5030467163168585E-2</v>
      </c>
      <c r="S23" s="5">
        <f t="shared" si="7"/>
        <v>223</v>
      </c>
      <c r="T23" s="64">
        <f t="shared" si="8"/>
        <v>9.9163998577018863E-3</v>
      </c>
      <c r="U23" s="7"/>
      <c r="V23" s="174">
        <f t="shared" si="9"/>
        <v>22600</v>
      </c>
      <c r="W23" s="40">
        <f t="shared" si="16"/>
        <v>334</v>
      </c>
      <c r="X23" s="41">
        <f t="shared" si="10"/>
        <v>1.5000449115242972E-2</v>
      </c>
      <c r="Y23" s="5">
        <f t="shared" si="11"/>
        <v>112</v>
      </c>
      <c r="Z23" s="6">
        <f t="shared" si="12"/>
        <v>4.9557522123893803E-3</v>
      </c>
    </row>
    <row r="24" spans="1:26" x14ac:dyDescent="0.25">
      <c r="A24" s="1" t="s">
        <v>158</v>
      </c>
      <c r="B24" s="1" t="s">
        <v>2</v>
      </c>
      <c r="D24" s="7" t="s">
        <v>3</v>
      </c>
      <c r="E24" s="3">
        <v>17</v>
      </c>
      <c r="F24" s="4">
        <v>21452</v>
      </c>
      <c r="G24" s="5">
        <f t="shared" si="2"/>
        <v>306</v>
      </c>
      <c r="H24" s="6">
        <f t="shared" si="3"/>
        <v>1.4470821904851982E-2</v>
      </c>
      <c r="J24" s="170">
        <f t="shared" si="13"/>
        <v>22599</v>
      </c>
      <c r="K24" s="13">
        <f t="shared" si="14"/>
        <v>334</v>
      </c>
      <c r="L24" s="14">
        <f t="shared" si="4"/>
        <v>1.5001122838535819E-2</v>
      </c>
      <c r="M24" s="5">
        <f t="shared" si="0"/>
        <v>1147</v>
      </c>
      <c r="N24" s="6">
        <f t="shared" si="1"/>
        <v>5.346820809248555E-2</v>
      </c>
      <c r="P24" s="172">
        <f t="shared" si="5"/>
        <v>22825</v>
      </c>
      <c r="Q24" s="33">
        <f t="shared" si="15"/>
        <v>337</v>
      </c>
      <c r="R24" s="34">
        <f t="shared" si="6"/>
        <v>1.4985770188545001E-2</v>
      </c>
      <c r="S24" s="5">
        <f t="shared" si="7"/>
        <v>226</v>
      </c>
      <c r="T24" s="64">
        <f t="shared" si="8"/>
        <v>9.9014238773274914E-3</v>
      </c>
      <c r="U24" s="7"/>
      <c r="V24" s="174">
        <f t="shared" si="9"/>
        <v>22939</v>
      </c>
      <c r="W24" s="40">
        <f t="shared" si="16"/>
        <v>339</v>
      </c>
      <c r="X24" s="41">
        <f t="shared" si="10"/>
        <v>1.4999999999999999E-2</v>
      </c>
      <c r="Y24" s="5">
        <f t="shared" si="11"/>
        <v>114</v>
      </c>
      <c r="Z24" s="6">
        <f t="shared" si="12"/>
        <v>4.9697022538035662E-3</v>
      </c>
    </row>
    <row r="25" spans="1:26" x14ac:dyDescent="0.25">
      <c r="A25" s="1" t="s">
        <v>159</v>
      </c>
      <c r="B25" s="1" t="s">
        <v>2</v>
      </c>
      <c r="D25" s="7" t="s">
        <v>3</v>
      </c>
      <c r="E25" s="3">
        <v>18</v>
      </c>
      <c r="F25" s="4">
        <v>21874</v>
      </c>
      <c r="G25" s="5">
        <f t="shared" si="2"/>
        <v>422</v>
      </c>
      <c r="H25" s="6">
        <f t="shared" si="3"/>
        <v>1.9671825470818572E-2</v>
      </c>
      <c r="J25" s="170">
        <f t="shared" si="13"/>
        <v>22938</v>
      </c>
      <c r="K25" s="13">
        <f t="shared" si="14"/>
        <v>339</v>
      </c>
      <c r="L25" s="14">
        <f t="shared" si="4"/>
        <v>1.500066374618346E-2</v>
      </c>
      <c r="M25" s="5">
        <f t="shared" si="0"/>
        <v>1064</v>
      </c>
      <c r="N25" s="6">
        <f t="shared" si="1"/>
        <v>4.8642223644509465E-2</v>
      </c>
      <c r="P25" s="172">
        <f t="shared" si="5"/>
        <v>23167</v>
      </c>
      <c r="Q25" s="33">
        <f t="shared" si="15"/>
        <v>342</v>
      </c>
      <c r="R25" s="34">
        <f t="shared" si="6"/>
        <v>1.4983570646221248E-2</v>
      </c>
      <c r="S25" s="5">
        <f t="shared" si="7"/>
        <v>229</v>
      </c>
      <c r="T25" s="64">
        <f t="shared" si="8"/>
        <v>9.8847498597142494E-3</v>
      </c>
      <c r="U25" s="7"/>
      <c r="V25" s="174">
        <f t="shared" si="9"/>
        <v>23283</v>
      </c>
      <c r="W25" s="40">
        <f t="shared" si="16"/>
        <v>344</v>
      </c>
      <c r="X25" s="41">
        <f t="shared" si="10"/>
        <v>1.4996294520249358E-2</v>
      </c>
      <c r="Y25" s="5">
        <f t="shared" si="11"/>
        <v>116</v>
      </c>
      <c r="Z25" s="6">
        <f t="shared" si="12"/>
        <v>4.9821758364471929E-3</v>
      </c>
    </row>
    <row r="26" spans="1:26" x14ac:dyDescent="0.25">
      <c r="A26" s="1" t="s">
        <v>160</v>
      </c>
      <c r="B26" s="1" t="s">
        <v>2</v>
      </c>
      <c r="D26" s="7" t="s">
        <v>3</v>
      </c>
      <c r="E26" s="3">
        <v>19</v>
      </c>
      <c r="F26" s="4">
        <v>22300</v>
      </c>
      <c r="G26" s="5">
        <f t="shared" si="2"/>
        <v>426</v>
      </c>
      <c r="H26" s="6">
        <f t="shared" si="3"/>
        <v>1.9475176008046081E-2</v>
      </c>
      <c r="J26" s="170">
        <f t="shared" si="13"/>
        <v>23282</v>
      </c>
      <c r="K26" s="13">
        <f t="shared" si="14"/>
        <v>344</v>
      </c>
      <c r="L26" s="14">
        <f t="shared" si="4"/>
        <v>1.4996948295405006E-2</v>
      </c>
      <c r="M26" s="5">
        <f t="shared" si="0"/>
        <v>982</v>
      </c>
      <c r="N26" s="6">
        <f t="shared" si="1"/>
        <v>4.4035874439461886E-2</v>
      </c>
      <c r="P26" s="172">
        <f t="shared" si="5"/>
        <v>23515</v>
      </c>
      <c r="Q26" s="33">
        <f t="shared" si="15"/>
        <v>348</v>
      </c>
      <c r="R26" s="34">
        <f t="shared" si="6"/>
        <v>1.5021366599041741E-2</v>
      </c>
      <c r="S26" s="5">
        <f t="shared" si="7"/>
        <v>233</v>
      </c>
      <c r="T26" s="64">
        <f t="shared" si="8"/>
        <v>9.9085689985115889E-3</v>
      </c>
      <c r="U26" s="7"/>
      <c r="V26" s="174">
        <f t="shared" si="9"/>
        <v>23633</v>
      </c>
      <c r="W26" s="40">
        <f t="shared" si="16"/>
        <v>350</v>
      </c>
      <c r="X26" s="41">
        <f t="shared" si="10"/>
        <v>1.50324270927286E-2</v>
      </c>
      <c r="Y26" s="5">
        <f t="shared" si="11"/>
        <v>118</v>
      </c>
      <c r="Z26" s="6">
        <f t="shared" si="12"/>
        <v>4.99301823721068E-3</v>
      </c>
    </row>
    <row r="27" spans="1:26" x14ac:dyDescent="0.25">
      <c r="A27" s="1" t="s">
        <v>161</v>
      </c>
      <c r="B27" s="1" t="s">
        <v>2</v>
      </c>
      <c r="D27" s="7" t="s">
        <v>3</v>
      </c>
      <c r="E27" s="3">
        <v>20</v>
      </c>
      <c r="F27" s="4">
        <v>22724</v>
      </c>
      <c r="G27" s="5">
        <f t="shared" si="2"/>
        <v>424</v>
      </c>
      <c r="H27" s="6">
        <f t="shared" si="3"/>
        <v>1.9013452914798206E-2</v>
      </c>
      <c r="J27" s="170">
        <f t="shared" si="13"/>
        <v>23631</v>
      </c>
      <c r="K27" s="13">
        <f t="shared" si="14"/>
        <v>349</v>
      </c>
      <c r="L27" s="14">
        <f t="shared" si="4"/>
        <v>1.499012112361481E-2</v>
      </c>
      <c r="M27" s="5">
        <f t="shared" si="0"/>
        <v>907</v>
      </c>
      <c r="N27" s="6">
        <f t="shared" si="1"/>
        <v>3.9913747579651472E-2</v>
      </c>
      <c r="P27" s="172">
        <f t="shared" si="5"/>
        <v>23867</v>
      </c>
      <c r="Q27" s="33">
        <f t="shared" si="15"/>
        <v>352</v>
      </c>
      <c r="R27" s="34">
        <f t="shared" si="6"/>
        <v>1.4969168615777163E-2</v>
      </c>
      <c r="S27" s="5">
        <f t="shared" si="7"/>
        <v>236</v>
      </c>
      <c r="T27" s="64">
        <f t="shared" si="8"/>
        <v>9.8881300540495237E-3</v>
      </c>
      <c r="U27" s="7"/>
      <c r="V27" s="174">
        <f t="shared" si="9"/>
        <v>23986</v>
      </c>
      <c r="W27" s="40">
        <f t="shared" si="16"/>
        <v>353</v>
      </c>
      <c r="X27" s="41">
        <f t="shared" si="10"/>
        <v>1.4936740997757374E-2</v>
      </c>
      <c r="Y27" s="5">
        <f t="shared" si="11"/>
        <v>119</v>
      </c>
      <c r="Z27" s="6">
        <f t="shared" si="12"/>
        <v>4.9612273826398733E-3</v>
      </c>
    </row>
    <row r="28" spans="1:26" x14ac:dyDescent="0.25">
      <c r="A28" s="1" t="s">
        <v>162</v>
      </c>
      <c r="B28" s="1" t="s">
        <v>2</v>
      </c>
      <c r="D28" s="7" t="s">
        <v>3</v>
      </c>
      <c r="E28" s="3">
        <v>21</v>
      </c>
      <c r="F28" s="4">
        <v>23145</v>
      </c>
      <c r="G28" s="5">
        <f t="shared" si="2"/>
        <v>421</v>
      </c>
      <c r="H28" s="6">
        <f t="shared" si="3"/>
        <v>1.8526667840168983E-2</v>
      </c>
      <c r="J28" s="170">
        <f t="shared" si="13"/>
        <v>23985</v>
      </c>
      <c r="K28" s="13">
        <f t="shared" si="14"/>
        <v>354</v>
      </c>
      <c r="L28" s="14">
        <f t="shared" si="4"/>
        <v>1.4980322457788499E-2</v>
      </c>
      <c r="M28" s="5">
        <f t="shared" si="0"/>
        <v>840</v>
      </c>
      <c r="N28" s="6">
        <f t="shared" si="1"/>
        <v>3.6292935839274142E-2</v>
      </c>
      <c r="P28" s="172">
        <f t="shared" si="5"/>
        <v>24225</v>
      </c>
      <c r="Q28" s="33">
        <f t="shared" si="15"/>
        <v>358</v>
      </c>
      <c r="R28" s="34">
        <f t="shared" si="6"/>
        <v>1.4999790505719195E-2</v>
      </c>
      <c r="S28" s="5">
        <f t="shared" si="7"/>
        <v>240</v>
      </c>
      <c r="T28" s="64">
        <f t="shared" si="8"/>
        <v>9.9071207430340563E-3</v>
      </c>
      <c r="U28" s="7"/>
      <c r="V28" s="174">
        <f t="shared" si="9"/>
        <v>24346</v>
      </c>
      <c r="W28" s="40">
        <f t="shared" si="16"/>
        <v>360</v>
      </c>
      <c r="X28" s="41">
        <f t="shared" si="10"/>
        <v>1.5008755107145834E-2</v>
      </c>
      <c r="Y28" s="5">
        <f t="shared" si="11"/>
        <v>121</v>
      </c>
      <c r="Z28" s="6">
        <f t="shared" si="12"/>
        <v>4.9700156083134807E-3</v>
      </c>
    </row>
    <row r="29" spans="1:26" s="7" customFormat="1" x14ac:dyDescent="0.25">
      <c r="A29" s="7" t="s">
        <v>163</v>
      </c>
      <c r="B29" s="7" t="s">
        <v>2</v>
      </c>
      <c r="D29" s="7" t="s">
        <v>3</v>
      </c>
      <c r="E29" s="8">
        <v>22</v>
      </c>
      <c r="F29" s="9">
        <v>23899</v>
      </c>
      <c r="G29" s="10">
        <f t="shared" si="2"/>
        <v>754</v>
      </c>
      <c r="H29" s="11">
        <f t="shared" si="3"/>
        <v>3.2577230503348459E-2</v>
      </c>
      <c r="J29" s="170">
        <f t="shared" si="13"/>
        <v>24345</v>
      </c>
      <c r="K29" s="16">
        <f t="shared" si="14"/>
        <v>360</v>
      </c>
      <c r="L29" s="17">
        <f t="shared" si="4"/>
        <v>1.50093808630394E-2</v>
      </c>
      <c r="M29" s="5">
        <f t="shared" si="0"/>
        <v>446</v>
      </c>
      <c r="N29" s="6">
        <f t="shared" si="1"/>
        <v>1.8661868697435038E-2</v>
      </c>
      <c r="P29" s="172">
        <f t="shared" si="5"/>
        <v>24588</v>
      </c>
      <c r="Q29" s="35">
        <f t="shared" si="15"/>
        <v>363</v>
      </c>
      <c r="R29" s="36">
        <f t="shared" si="6"/>
        <v>1.498452012383901E-2</v>
      </c>
      <c r="S29" s="5">
        <f t="shared" si="7"/>
        <v>243</v>
      </c>
      <c r="T29" s="64">
        <f t="shared" si="8"/>
        <v>9.8828696925329432E-3</v>
      </c>
      <c r="V29" s="174">
        <f t="shared" si="9"/>
        <v>24711</v>
      </c>
      <c r="W29" s="42">
        <f t="shared" si="16"/>
        <v>365</v>
      </c>
      <c r="X29" s="43">
        <f t="shared" si="10"/>
        <v>1.4992195843259674E-2</v>
      </c>
      <c r="Y29" s="5">
        <f t="shared" si="11"/>
        <v>123</v>
      </c>
      <c r="Z29" s="6">
        <f t="shared" si="12"/>
        <v>4.9775403666383394E-3</v>
      </c>
    </row>
    <row r="30" spans="1:26" s="7" customFormat="1" x14ac:dyDescent="0.25">
      <c r="A30" s="55" t="s">
        <v>21</v>
      </c>
      <c r="B30" s="56"/>
      <c r="C30" s="56"/>
      <c r="D30" s="56" t="s">
        <v>3</v>
      </c>
      <c r="E30" s="57">
        <v>23</v>
      </c>
      <c r="F30" s="70"/>
      <c r="G30" s="71"/>
      <c r="H30" s="72"/>
      <c r="I30" s="56"/>
      <c r="J30" s="171">
        <f t="shared" si="13"/>
        <v>24710</v>
      </c>
      <c r="K30" s="59">
        <f t="shared" si="14"/>
        <v>365</v>
      </c>
      <c r="L30" s="60">
        <f t="shared" ref="L30:L32" si="17">+(J30-J29)/J29</f>
        <v>1.4992811665639762E-2</v>
      </c>
      <c r="M30" s="73"/>
      <c r="N30" s="74"/>
      <c r="O30" s="56"/>
      <c r="P30" s="173">
        <f t="shared" si="5"/>
        <v>24957</v>
      </c>
      <c r="Q30" s="62">
        <f t="shared" si="15"/>
        <v>369</v>
      </c>
      <c r="R30" s="63">
        <f t="shared" ref="R30:R33" si="18">+(P30-P29)/P29</f>
        <v>1.5007320644216691E-2</v>
      </c>
      <c r="S30" s="73">
        <f t="shared" si="7"/>
        <v>247</v>
      </c>
      <c r="T30" s="75">
        <f t="shared" si="8"/>
        <v>9.8970228793524868E-3</v>
      </c>
      <c r="U30" s="56"/>
      <c r="V30" s="175">
        <f t="shared" si="9"/>
        <v>25082</v>
      </c>
      <c r="W30" s="76">
        <f t="shared" si="16"/>
        <v>371</v>
      </c>
      <c r="X30" s="77">
        <f t="shared" ref="X30:X34" si="19">+(V30-V29)/V29</f>
        <v>1.5013556715632714E-2</v>
      </c>
      <c r="Y30" s="73">
        <f t="shared" si="11"/>
        <v>125</v>
      </c>
      <c r="Z30" s="74">
        <f t="shared" si="12"/>
        <v>4.9836536161390636E-3</v>
      </c>
    </row>
    <row r="31" spans="1:26" s="7" customFormat="1" x14ac:dyDescent="0.25">
      <c r="A31" s="55" t="s">
        <v>22</v>
      </c>
      <c r="B31" s="56"/>
      <c r="C31" s="56"/>
      <c r="D31" s="56" t="s">
        <v>3</v>
      </c>
      <c r="E31" s="57">
        <v>24</v>
      </c>
      <c r="F31" s="70"/>
      <c r="G31" s="71"/>
      <c r="H31" s="72"/>
      <c r="I31" s="56"/>
      <c r="J31" s="171">
        <f t="shared" si="13"/>
        <v>25081</v>
      </c>
      <c r="K31" s="59">
        <f t="shared" si="14"/>
        <v>371</v>
      </c>
      <c r="L31" s="60">
        <f t="shared" si="17"/>
        <v>1.5014164305949009E-2</v>
      </c>
      <c r="M31" s="73"/>
      <c r="N31" s="74"/>
      <c r="O31" s="56"/>
      <c r="P31" s="173">
        <f t="shared" si="5"/>
        <v>25332</v>
      </c>
      <c r="Q31" s="62">
        <f t="shared" si="15"/>
        <v>375</v>
      </c>
      <c r="R31" s="63">
        <f t="shared" si="18"/>
        <v>1.5025844452458229E-2</v>
      </c>
      <c r="S31" s="73">
        <f t="shared" si="7"/>
        <v>251</v>
      </c>
      <c r="T31" s="75">
        <f t="shared" si="8"/>
        <v>9.9084162324332859E-3</v>
      </c>
      <c r="U31" s="56"/>
      <c r="V31" s="175">
        <f t="shared" si="9"/>
        <v>25459</v>
      </c>
      <c r="W31" s="76">
        <f t="shared" si="16"/>
        <v>377</v>
      </c>
      <c r="X31" s="77">
        <f t="shared" si="19"/>
        <v>1.5030699306275416E-2</v>
      </c>
      <c r="Y31" s="73">
        <f t="shared" si="11"/>
        <v>127</v>
      </c>
      <c r="Z31" s="74">
        <f t="shared" si="12"/>
        <v>4.9884127420558545E-3</v>
      </c>
    </row>
    <row r="32" spans="1:26" s="7" customFormat="1" x14ac:dyDescent="0.25">
      <c r="A32" s="55" t="s">
        <v>23</v>
      </c>
      <c r="B32" s="56"/>
      <c r="C32" s="56"/>
      <c r="D32" s="56" t="s">
        <v>3</v>
      </c>
      <c r="E32" s="57">
        <v>25</v>
      </c>
      <c r="F32" s="70"/>
      <c r="G32" s="71"/>
      <c r="H32" s="72"/>
      <c r="I32" s="56"/>
      <c r="J32" s="171">
        <f t="shared" si="13"/>
        <v>25457</v>
      </c>
      <c r="K32" s="59">
        <f t="shared" si="14"/>
        <v>376</v>
      </c>
      <c r="L32" s="60">
        <f t="shared" si="17"/>
        <v>1.49914277740122E-2</v>
      </c>
      <c r="M32" s="73"/>
      <c r="N32" s="74"/>
      <c r="O32" s="56"/>
      <c r="P32" s="173">
        <f t="shared" si="5"/>
        <v>25712</v>
      </c>
      <c r="Q32" s="62">
        <f t="shared" si="15"/>
        <v>380</v>
      </c>
      <c r="R32" s="63">
        <f t="shared" si="18"/>
        <v>1.5000789515237645E-2</v>
      </c>
      <c r="S32" s="73">
        <f t="shared" si="7"/>
        <v>255</v>
      </c>
      <c r="T32" s="75">
        <f t="shared" si="8"/>
        <v>9.9175482265090233E-3</v>
      </c>
      <c r="U32" s="56"/>
      <c r="V32" s="175">
        <f t="shared" si="9"/>
        <v>25841</v>
      </c>
      <c r="W32" s="76">
        <f t="shared" si="16"/>
        <v>382</v>
      </c>
      <c r="X32" s="77">
        <f t="shared" si="19"/>
        <v>1.5004517066656193E-2</v>
      </c>
      <c r="Y32" s="73">
        <f t="shared" si="11"/>
        <v>129</v>
      </c>
      <c r="Z32" s="74">
        <f t="shared" si="12"/>
        <v>4.9920668704771486E-3</v>
      </c>
    </row>
    <row r="33" spans="1:26" s="7" customFormat="1" x14ac:dyDescent="0.25">
      <c r="A33" s="55" t="s">
        <v>24</v>
      </c>
      <c r="B33" s="56"/>
      <c r="C33" s="56"/>
      <c r="D33" s="56" t="s">
        <v>3</v>
      </c>
      <c r="E33" s="57">
        <v>26</v>
      </c>
      <c r="F33" s="70"/>
      <c r="G33" s="71"/>
      <c r="H33" s="72"/>
      <c r="I33" s="56"/>
      <c r="J33" s="58"/>
      <c r="K33" s="59"/>
      <c r="L33" s="60"/>
      <c r="M33" s="73"/>
      <c r="N33" s="74"/>
      <c r="O33" s="56"/>
      <c r="P33" s="173">
        <f t="shared" ref="P33" si="20">ROUND(P32*1.015,0)</f>
        <v>26098</v>
      </c>
      <c r="Q33" s="62">
        <f t="shared" si="15"/>
        <v>386</v>
      </c>
      <c r="R33" s="63">
        <f t="shared" si="18"/>
        <v>1.501244555071562E-2</v>
      </c>
      <c r="S33" s="73"/>
      <c r="T33" s="75"/>
      <c r="U33" s="56"/>
      <c r="V33" s="175">
        <f t="shared" si="9"/>
        <v>26228</v>
      </c>
      <c r="W33" s="76">
        <f t="shared" si="16"/>
        <v>387</v>
      </c>
      <c r="X33" s="77">
        <f t="shared" si="19"/>
        <v>1.4976200611431446E-2</v>
      </c>
      <c r="Y33" s="73">
        <f t="shared" si="11"/>
        <v>130</v>
      </c>
      <c r="Z33" s="74">
        <f t="shared" si="12"/>
        <v>4.9565350007625434E-3</v>
      </c>
    </row>
    <row r="34" spans="1:26" s="7" customFormat="1" x14ac:dyDescent="0.25">
      <c r="A34" s="55" t="s">
        <v>25</v>
      </c>
      <c r="B34" s="56"/>
      <c r="C34" s="56"/>
      <c r="D34" s="56" t="s">
        <v>3</v>
      </c>
      <c r="E34" s="57">
        <v>27</v>
      </c>
      <c r="F34" s="70"/>
      <c r="G34" s="71"/>
      <c r="H34" s="72"/>
      <c r="I34" s="56"/>
      <c r="J34" s="58"/>
      <c r="K34" s="59"/>
      <c r="L34" s="60"/>
      <c r="M34" s="73"/>
      <c r="N34" s="74"/>
      <c r="O34" s="56"/>
      <c r="P34" s="61"/>
      <c r="Q34" s="62"/>
      <c r="R34" s="63"/>
      <c r="S34" s="73"/>
      <c r="T34" s="75"/>
      <c r="U34" s="56"/>
      <c r="V34" s="175">
        <f t="shared" ref="V34" si="21">ROUND(V33*1.015,0)</f>
        <v>26621</v>
      </c>
      <c r="W34" s="76">
        <f t="shared" si="16"/>
        <v>393</v>
      </c>
      <c r="X34" s="77">
        <f t="shared" si="19"/>
        <v>1.4983986579228305E-2</v>
      </c>
      <c r="Y34" s="73"/>
      <c r="Z34" s="74"/>
    </row>
    <row r="35" spans="1:26" s="7" customFormat="1" x14ac:dyDescent="0.25">
      <c r="A35" s="55"/>
      <c r="B35" s="56"/>
      <c r="C35" s="56"/>
      <c r="E35" s="57"/>
      <c r="F35" s="70"/>
      <c r="G35" s="71"/>
      <c r="H35" s="72"/>
      <c r="I35" s="56"/>
      <c r="J35" s="58"/>
      <c r="K35" s="59"/>
      <c r="L35" s="60"/>
      <c r="M35" s="73"/>
      <c r="N35" s="74"/>
      <c r="O35" s="56"/>
      <c r="P35" s="61"/>
      <c r="Q35" s="62"/>
      <c r="R35" s="63"/>
      <c r="S35" s="73"/>
      <c r="T35" s="75"/>
      <c r="U35" s="56"/>
      <c r="V35" s="175"/>
      <c r="W35" s="76"/>
      <c r="X35" s="77"/>
      <c r="Y35" s="73"/>
      <c r="Z35" s="74"/>
    </row>
    <row r="36" spans="1:26" s="7" customFormat="1" x14ac:dyDescent="0.25">
      <c r="A36" s="21"/>
      <c r="B36" s="21"/>
      <c r="C36" s="21"/>
      <c r="D36" s="21"/>
      <c r="E36" s="24"/>
      <c r="F36" s="22"/>
      <c r="G36" s="22"/>
      <c r="H36" s="23"/>
      <c r="I36" s="21"/>
      <c r="J36" s="21"/>
      <c r="K36" s="21"/>
      <c r="L36" s="21"/>
      <c r="M36" s="29"/>
      <c r="N36" s="30"/>
      <c r="O36" s="21"/>
      <c r="P36" s="21"/>
      <c r="Q36" s="21"/>
      <c r="R36" s="21"/>
      <c r="S36" s="21"/>
      <c r="T36" s="65"/>
      <c r="U36" s="30"/>
      <c r="V36" s="21"/>
      <c r="W36" s="21"/>
      <c r="X36" s="21"/>
      <c r="Y36" s="29"/>
      <c r="Z36" s="30"/>
    </row>
    <row r="37" spans="1:26" s="7" customFormat="1" x14ac:dyDescent="0.25">
      <c r="A37" s="7" t="s">
        <v>164</v>
      </c>
      <c r="B37" s="7" t="s">
        <v>2</v>
      </c>
      <c r="D37" s="7" t="s">
        <v>4</v>
      </c>
      <c r="E37" s="8">
        <v>1</v>
      </c>
      <c r="F37" s="9">
        <v>19098</v>
      </c>
      <c r="J37" s="170">
        <f>+ROUND(F37,0)</f>
        <v>19098</v>
      </c>
      <c r="K37" s="15"/>
      <c r="L37" s="15"/>
      <c r="M37" s="5"/>
      <c r="N37" s="6">
        <f t="shared" ref="N37:N58" si="22">+M37/F37</f>
        <v>0</v>
      </c>
      <c r="P37" s="172">
        <f>ROUND(J37*(1+P$5),0)</f>
        <v>19289</v>
      </c>
      <c r="Q37" s="32"/>
      <c r="R37" s="32"/>
      <c r="S37" s="5">
        <f>+P37-J37</f>
        <v>191</v>
      </c>
      <c r="T37" s="64">
        <f>+S37/P37</f>
        <v>9.9020166934522258E-3</v>
      </c>
      <c r="V37" s="174">
        <f>ROUND(P37*(1+V$5),0)</f>
        <v>19385</v>
      </c>
      <c r="W37" s="39"/>
      <c r="X37" s="39"/>
      <c r="Y37" s="5">
        <f>+V37-P37</f>
        <v>96</v>
      </c>
      <c r="Z37" s="6">
        <f>+Y37/V37</f>
        <v>4.9522826928037143E-3</v>
      </c>
    </row>
    <row r="38" spans="1:26" s="7" customFormat="1" x14ac:dyDescent="0.25">
      <c r="A38" s="7" t="s">
        <v>165</v>
      </c>
      <c r="B38" s="7" t="s">
        <v>2</v>
      </c>
      <c r="D38" s="7" t="s">
        <v>4</v>
      </c>
      <c r="E38" s="8">
        <v>2</v>
      </c>
      <c r="F38" s="9">
        <v>19287</v>
      </c>
      <c r="G38" s="10">
        <f t="shared" ref="G38:G58" si="23">+F38-F37</f>
        <v>189</v>
      </c>
      <c r="H38" s="11">
        <f t="shared" ref="H38:H58" si="24">+(F38-F37)/F37</f>
        <v>9.8963242224316683E-3</v>
      </c>
      <c r="J38" s="170">
        <f>ROUND(J37*1.015,0)</f>
        <v>19384</v>
      </c>
      <c r="K38" s="16">
        <f>+J38-J37</f>
        <v>286</v>
      </c>
      <c r="L38" s="17">
        <f t="shared" ref="L38:L58" si="25">+(J38-J37)/J37</f>
        <v>1.4975390093203476E-2</v>
      </c>
      <c r="M38" s="5">
        <f t="shared" ref="M38:M58" si="26">+J38-F38</f>
        <v>97</v>
      </c>
      <c r="N38" s="6">
        <f t="shared" si="22"/>
        <v>5.0292943433400735E-3</v>
      </c>
      <c r="P38" s="172">
        <f t="shared" ref="P38:P61" si="27">ROUND(J38*(1+P$5),0)</f>
        <v>19578</v>
      </c>
      <c r="Q38" s="33">
        <f>+P38-P37</f>
        <v>289</v>
      </c>
      <c r="R38" s="34">
        <f t="shared" ref="R38:R58" si="28">+(P38-P37)/P37</f>
        <v>1.4982632588521956E-2</v>
      </c>
      <c r="S38" s="5">
        <f t="shared" ref="S38:S61" si="29">+P38-J38</f>
        <v>194</v>
      </c>
      <c r="T38" s="64">
        <f t="shared" ref="T38:T61" si="30">+S38/P38</f>
        <v>9.9090816222290323E-3</v>
      </c>
      <c r="V38" s="174">
        <f t="shared" ref="V38:V62" si="31">ROUND(P38*(1+V$5),0)</f>
        <v>19676</v>
      </c>
      <c r="W38" s="40">
        <f>+V38-V37</f>
        <v>291</v>
      </c>
      <c r="X38" s="41">
        <f t="shared" ref="X38:X58" si="32">+(V38-V37)/V37</f>
        <v>1.5011606912561259E-2</v>
      </c>
      <c r="Y38" s="5">
        <f t="shared" ref="Y38:Y62" si="33">+V38-P38</f>
        <v>98</v>
      </c>
      <c r="Z38" s="6">
        <f t="shared" ref="Z38:Z62" si="34">+Y38/V38</f>
        <v>4.9806871315307985E-3</v>
      </c>
    </row>
    <row r="39" spans="1:26" s="7" customFormat="1" x14ac:dyDescent="0.25">
      <c r="A39" s="7" t="s">
        <v>166</v>
      </c>
      <c r="B39" s="7" t="s">
        <v>2</v>
      </c>
      <c r="D39" s="7" t="s">
        <v>4</v>
      </c>
      <c r="E39" s="8">
        <v>3</v>
      </c>
      <c r="F39" s="9">
        <v>19476</v>
      </c>
      <c r="G39" s="10">
        <f t="shared" si="23"/>
        <v>189</v>
      </c>
      <c r="H39" s="11">
        <f t="shared" si="24"/>
        <v>9.7993467102193196E-3</v>
      </c>
      <c r="J39" s="170">
        <f t="shared" ref="J39:J61" si="35">ROUND(J38*1.015,0)</f>
        <v>19675</v>
      </c>
      <c r="K39" s="16">
        <f t="shared" ref="K39:K61" si="36">+J39-J38</f>
        <v>291</v>
      </c>
      <c r="L39" s="17">
        <f t="shared" si="25"/>
        <v>1.5012381345439538E-2</v>
      </c>
      <c r="M39" s="5">
        <f t="shared" si="26"/>
        <v>199</v>
      </c>
      <c r="N39" s="6">
        <f t="shared" si="22"/>
        <v>1.0217703840624358E-2</v>
      </c>
      <c r="P39" s="172">
        <f t="shared" si="27"/>
        <v>19872</v>
      </c>
      <c r="Q39" s="33">
        <f t="shared" ref="Q39:Q62" si="37">+P39-P38</f>
        <v>294</v>
      </c>
      <c r="R39" s="34">
        <f t="shared" si="28"/>
        <v>1.5016855654305853E-2</v>
      </c>
      <c r="S39" s="5">
        <f t="shared" si="29"/>
        <v>197</v>
      </c>
      <c r="T39" s="64">
        <f t="shared" si="30"/>
        <v>9.9134460547504032E-3</v>
      </c>
      <c r="V39" s="174">
        <f t="shared" si="31"/>
        <v>19971</v>
      </c>
      <c r="W39" s="40">
        <f t="shared" ref="W39:W63" si="38">+V39-V38</f>
        <v>295</v>
      </c>
      <c r="X39" s="41">
        <f t="shared" si="32"/>
        <v>1.4992884732669241E-2</v>
      </c>
      <c r="Y39" s="5">
        <f t="shared" si="33"/>
        <v>99</v>
      </c>
      <c r="Z39" s="6">
        <f t="shared" si="34"/>
        <v>4.9571879224876072E-3</v>
      </c>
    </row>
    <row r="40" spans="1:26" s="7" customFormat="1" x14ac:dyDescent="0.25">
      <c r="A40" s="7" t="s">
        <v>167</v>
      </c>
      <c r="B40" s="7" t="s">
        <v>2</v>
      </c>
      <c r="D40" s="7" t="s">
        <v>4</v>
      </c>
      <c r="E40" s="8">
        <v>4</v>
      </c>
      <c r="F40" s="9">
        <v>19660</v>
      </c>
      <c r="G40" s="10">
        <f t="shared" si="23"/>
        <v>184</v>
      </c>
      <c r="H40" s="11">
        <f t="shared" si="24"/>
        <v>9.4475251591702603E-3</v>
      </c>
      <c r="J40" s="170">
        <f t="shared" si="35"/>
        <v>19970</v>
      </c>
      <c r="K40" s="16">
        <f t="shared" si="36"/>
        <v>295</v>
      </c>
      <c r="L40" s="17">
        <f t="shared" si="25"/>
        <v>1.4993646759847523E-2</v>
      </c>
      <c r="M40" s="5">
        <f t="shared" si="26"/>
        <v>310</v>
      </c>
      <c r="N40" s="6">
        <f t="shared" si="22"/>
        <v>1.5768056968463885E-2</v>
      </c>
      <c r="P40" s="172">
        <f t="shared" si="27"/>
        <v>20170</v>
      </c>
      <c r="Q40" s="33">
        <f t="shared" si="37"/>
        <v>298</v>
      </c>
      <c r="R40" s="34">
        <f t="shared" si="28"/>
        <v>1.4995974235104671E-2</v>
      </c>
      <c r="S40" s="5">
        <f t="shared" si="29"/>
        <v>200</v>
      </c>
      <c r="T40" s="64">
        <f t="shared" si="30"/>
        <v>9.91571641051066E-3</v>
      </c>
      <c r="V40" s="174">
        <f t="shared" si="31"/>
        <v>20271</v>
      </c>
      <c r="W40" s="40">
        <f t="shared" si="38"/>
        <v>300</v>
      </c>
      <c r="X40" s="41">
        <f t="shared" si="32"/>
        <v>1.5021781583295779E-2</v>
      </c>
      <c r="Y40" s="5">
        <f t="shared" si="33"/>
        <v>101</v>
      </c>
      <c r="Z40" s="6">
        <f t="shared" si="34"/>
        <v>4.9824872971239702E-3</v>
      </c>
    </row>
    <row r="41" spans="1:26" s="7" customFormat="1" x14ac:dyDescent="0.25">
      <c r="A41" s="7" t="s">
        <v>168</v>
      </c>
      <c r="B41" s="7" t="s">
        <v>2</v>
      </c>
      <c r="D41" s="7" t="s">
        <v>4</v>
      </c>
      <c r="E41" s="8">
        <v>5</v>
      </c>
      <c r="F41" s="9">
        <v>19754</v>
      </c>
      <c r="G41" s="10">
        <f t="shared" si="23"/>
        <v>94</v>
      </c>
      <c r="H41" s="11">
        <f t="shared" si="24"/>
        <v>4.7812817904374361E-3</v>
      </c>
      <c r="J41" s="170">
        <f t="shared" si="35"/>
        <v>20270</v>
      </c>
      <c r="K41" s="16">
        <f t="shared" si="36"/>
        <v>300</v>
      </c>
      <c r="L41" s="17">
        <f t="shared" si="25"/>
        <v>1.5022533800701052E-2</v>
      </c>
      <c r="M41" s="5">
        <f t="shared" si="26"/>
        <v>516</v>
      </c>
      <c r="N41" s="6">
        <f t="shared" si="22"/>
        <v>2.6121291890250076E-2</v>
      </c>
      <c r="P41" s="172">
        <f t="shared" si="27"/>
        <v>20473</v>
      </c>
      <c r="Q41" s="33">
        <f t="shared" si="37"/>
        <v>303</v>
      </c>
      <c r="R41" s="34">
        <f t="shared" si="28"/>
        <v>1.502231036192365E-2</v>
      </c>
      <c r="S41" s="5">
        <f t="shared" si="29"/>
        <v>203</v>
      </c>
      <c r="T41" s="64">
        <f t="shared" si="30"/>
        <v>9.915498461388169E-3</v>
      </c>
      <c r="V41" s="174">
        <f t="shared" si="31"/>
        <v>20575</v>
      </c>
      <c r="W41" s="40">
        <f t="shared" si="38"/>
        <v>304</v>
      </c>
      <c r="X41" s="41">
        <f t="shared" si="32"/>
        <v>1.4996793448769178E-2</v>
      </c>
      <c r="Y41" s="5">
        <f t="shared" si="33"/>
        <v>102</v>
      </c>
      <c r="Z41" s="6">
        <f t="shared" si="34"/>
        <v>4.957472660996355E-3</v>
      </c>
    </row>
    <row r="42" spans="1:26" s="7" customFormat="1" x14ac:dyDescent="0.25">
      <c r="A42" s="7" t="s">
        <v>169</v>
      </c>
      <c r="B42" s="7" t="s">
        <v>2</v>
      </c>
      <c r="D42" s="7" t="s">
        <v>4</v>
      </c>
      <c r="E42" s="8">
        <v>6</v>
      </c>
      <c r="F42" s="9">
        <v>19940</v>
      </c>
      <c r="G42" s="10">
        <f t="shared" si="23"/>
        <v>186</v>
      </c>
      <c r="H42" s="11">
        <f t="shared" si="24"/>
        <v>9.415814518578515E-3</v>
      </c>
      <c r="J42" s="170">
        <f t="shared" si="35"/>
        <v>20574</v>
      </c>
      <c r="K42" s="16">
        <f t="shared" si="36"/>
        <v>304</v>
      </c>
      <c r="L42" s="17">
        <f t="shared" si="25"/>
        <v>1.4997533300444005E-2</v>
      </c>
      <c r="M42" s="5">
        <f t="shared" si="26"/>
        <v>634</v>
      </c>
      <c r="N42" s="6">
        <f t="shared" si="22"/>
        <v>3.1795386158475429E-2</v>
      </c>
      <c r="P42" s="172">
        <f t="shared" si="27"/>
        <v>20780</v>
      </c>
      <c r="Q42" s="33">
        <f t="shared" si="37"/>
        <v>307</v>
      </c>
      <c r="R42" s="34">
        <f t="shared" si="28"/>
        <v>1.499535974209935E-2</v>
      </c>
      <c r="S42" s="5">
        <f t="shared" si="29"/>
        <v>206</v>
      </c>
      <c r="T42" s="64">
        <f t="shared" si="30"/>
        <v>9.9133782483156879E-3</v>
      </c>
      <c r="V42" s="174">
        <f t="shared" si="31"/>
        <v>20884</v>
      </c>
      <c r="W42" s="40">
        <f t="shared" si="38"/>
        <v>309</v>
      </c>
      <c r="X42" s="41">
        <f t="shared" si="32"/>
        <v>1.5018226002430133E-2</v>
      </c>
      <c r="Y42" s="5">
        <f t="shared" si="33"/>
        <v>104</v>
      </c>
      <c r="Z42" s="6">
        <f t="shared" si="34"/>
        <v>4.9798889101704651E-3</v>
      </c>
    </row>
    <row r="43" spans="1:26" s="7" customFormat="1" x14ac:dyDescent="0.25">
      <c r="A43" s="7" t="s">
        <v>170</v>
      </c>
      <c r="B43" s="7" t="s">
        <v>2</v>
      </c>
      <c r="D43" s="7" t="s">
        <v>4</v>
      </c>
      <c r="E43" s="8">
        <v>7</v>
      </c>
      <c r="F43" s="9">
        <v>20131</v>
      </c>
      <c r="G43" s="10">
        <f t="shared" si="23"/>
        <v>191</v>
      </c>
      <c r="H43" s="11">
        <f t="shared" si="24"/>
        <v>9.5787362086258779E-3</v>
      </c>
      <c r="J43" s="170">
        <f t="shared" si="35"/>
        <v>20883</v>
      </c>
      <c r="K43" s="16">
        <f t="shared" si="36"/>
        <v>309</v>
      </c>
      <c r="L43" s="17">
        <f t="shared" si="25"/>
        <v>1.5018955963837854E-2</v>
      </c>
      <c r="M43" s="5">
        <f t="shared" si="26"/>
        <v>752</v>
      </c>
      <c r="N43" s="6">
        <f t="shared" si="22"/>
        <v>3.7355322636729422E-2</v>
      </c>
      <c r="P43" s="172">
        <f t="shared" si="27"/>
        <v>21092</v>
      </c>
      <c r="Q43" s="33">
        <f t="shared" si="37"/>
        <v>312</v>
      </c>
      <c r="R43" s="34">
        <f t="shared" si="28"/>
        <v>1.5014436958614052E-2</v>
      </c>
      <c r="S43" s="5">
        <f t="shared" si="29"/>
        <v>209</v>
      </c>
      <c r="T43" s="64">
        <f t="shared" si="30"/>
        <v>9.9089702256779828E-3</v>
      </c>
      <c r="V43" s="174">
        <f t="shared" si="31"/>
        <v>21197</v>
      </c>
      <c r="W43" s="40">
        <f t="shared" si="38"/>
        <v>313</v>
      </c>
      <c r="X43" s="41">
        <f t="shared" si="32"/>
        <v>1.4987550277724573E-2</v>
      </c>
      <c r="Y43" s="5">
        <f t="shared" si="33"/>
        <v>105</v>
      </c>
      <c r="Z43" s="6">
        <f t="shared" si="34"/>
        <v>4.9535311600698208E-3</v>
      </c>
    </row>
    <row r="44" spans="1:26" s="7" customFormat="1" x14ac:dyDescent="0.25">
      <c r="A44" s="7" t="s">
        <v>171</v>
      </c>
      <c r="B44" s="7" t="s">
        <v>2</v>
      </c>
      <c r="D44" s="7" t="s">
        <v>4</v>
      </c>
      <c r="E44" s="8">
        <v>8</v>
      </c>
      <c r="F44" s="9">
        <v>20322</v>
      </c>
      <c r="G44" s="10">
        <f t="shared" si="23"/>
        <v>191</v>
      </c>
      <c r="H44" s="11">
        <f t="shared" si="24"/>
        <v>9.4878545526799456E-3</v>
      </c>
      <c r="J44" s="170">
        <f t="shared" si="35"/>
        <v>21196</v>
      </c>
      <c r="K44" s="16">
        <f t="shared" si="36"/>
        <v>313</v>
      </c>
      <c r="L44" s="17">
        <f t="shared" si="25"/>
        <v>1.498826796916152E-2</v>
      </c>
      <c r="M44" s="5">
        <f t="shared" si="26"/>
        <v>874</v>
      </c>
      <c r="N44" s="6">
        <f t="shared" si="22"/>
        <v>4.3007577994291897E-2</v>
      </c>
      <c r="P44" s="172">
        <f t="shared" si="27"/>
        <v>21408</v>
      </c>
      <c r="Q44" s="33">
        <f t="shared" si="37"/>
        <v>316</v>
      </c>
      <c r="R44" s="34">
        <f t="shared" si="28"/>
        <v>1.4981983690498767E-2</v>
      </c>
      <c r="S44" s="5">
        <f t="shared" si="29"/>
        <v>212</v>
      </c>
      <c r="T44" s="64">
        <f t="shared" si="30"/>
        <v>9.9028400597907327E-3</v>
      </c>
      <c r="V44" s="174">
        <f t="shared" si="31"/>
        <v>21515</v>
      </c>
      <c r="W44" s="40">
        <f t="shared" si="38"/>
        <v>318</v>
      </c>
      <c r="X44" s="41">
        <f t="shared" si="32"/>
        <v>1.5002122941925744E-2</v>
      </c>
      <c r="Y44" s="5">
        <f t="shared" si="33"/>
        <v>107</v>
      </c>
      <c r="Z44" s="6">
        <f t="shared" si="34"/>
        <v>4.9732744596792935E-3</v>
      </c>
    </row>
    <row r="45" spans="1:26" s="7" customFormat="1" x14ac:dyDescent="0.25">
      <c r="A45" s="7" t="s">
        <v>172</v>
      </c>
      <c r="B45" s="7" t="s">
        <v>2</v>
      </c>
      <c r="D45" s="7" t="s">
        <v>4</v>
      </c>
      <c r="E45" s="8">
        <v>9</v>
      </c>
      <c r="F45" s="9">
        <v>20516</v>
      </c>
      <c r="G45" s="10">
        <f t="shared" si="23"/>
        <v>194</v>
      </c>
      <c r="H45" s="11">
        <f t="shared" si="24"/>
        <v>9.5463044975888194E-3</v>
      </c>
      <c r="J45" s="170">
        <f t="shared" si="35"/>
        <v>21514</v>
      </c>
      <c r="K45" s="16">
        <f t="shared" si="36"/>
        <v>318</v>
      </c>
      <c r="L45" s="17">
        <f t="shared" si="25"/>
        <v>1.5002830722777883E-2</v>
      </c>
      <c r="M45" s="5">
        <f t="shared" si="26"/>
        <v>998</v>
      </c>
      <c r="N45" s="6">
        <f t="shared" si="22"/>
        <v>4.8644960031195165E-2</v>
      </c>
      <c r="P45" s="172">
        <f t="shared" si="27"/>
        <v>21729</v>
      </c>
      <c r="Q45" s="33">
        <f t="shared" si="37"/>
        <v>321</v>
      </c>
      <c r="R45" s="34">
        <f t="shared" si="28"/>
        <v>1.4994394618834081E-2</v>
      </c>
      <c r="S45" s="5">
        <f t="shared" si="29"/>
        <v>215</v>
      </c>
      <c r="T45" s="64">
        <f t="shared" si="30"/>
        <v>9.894610888674122E-3</v>
      </c>
      <c r="V45" s="174">
        <f t="shared" si="31"/>
        <v>21838</v>
      </c>
      <c r="W45" s="40">
        <f t="shared" si="38"/>
        <v>323</v>
      </c>
      <c r="X45" s="41">
        <f t="shared" si="32"/>
        <v>1.5012781780153382E-2</v>
      </c>
      <c r="Y45" s="5">
        <f t="shared" si="33"/>
        <v>109</v>
      </c>
      <c r="Z45" s="6">
        <f t="shared" si="34"/>
        <v>4.9912995695576522E-3</v>
      </c>
    </row>
    <row r="46" spans="1:26" s="7" customFormat="1" x14ac:dyDescent="0.25">
      <c r="A46" s="7" t="s">
        <v>173</v>
      </c>
      <c r="B46" s="7" t="s">
        <v>2</v>
      </c>
      <c r="D46" s="7" t="s">
        <v>4</v>
      </c>
      <c r="E46" s="8">
        <v>10</v>
      </c>
      <c r="F46" s="9">
        <v>20715</v>
      </c>
      <c r="G46" s="10">
        <f t="shared" si="23"/>
        <v>199</v>
      </c>
      <c r="H46" s="11">
        <f t="shared" si="24"/>
        <v>9.6997465392864111E-3</v>
      </c>
      <c r="J46" s="170">
        <f t="shared" si="35"/>
        <v>21837</v>
      </c>
      <c r="K46" s="16">
        <f t="shared" si="36"/>
        <v>323</v>
      </c>
      <c r="L46" s="17">
        <f t="shared" si="25"/>
        <v>1.5013479594682532E-2</v>
      </c>
      <c r="M46" s="5">
        <f t="shared" si="26"/>
        <v>1122</v>
      </c>
      <c r="N46" s="6">
        <f t="shared" si="22"/>
        <v>5.4163649529326577E-2</v>
      </c>
      <c r="P46" s="172">
        <f t="shared" si="27"/>
        <v>22055</v>
      </c>
      <c r="Q46" s="33">
        <f t="shared" si="37"/>
        <v>326</v>
      </c>
      <c r="R46" s="34">
        <f t="shared" si="28"/>
        <v>1.50029913939896E-2</v>
      </c>
      <c r="S46" s="5">
        <f t="shared" si="29"/>
        <v>218</v>
      </c>
      <c r="T46" s="64">
        <f t="shared" si="30"/>
        <v>9.8843799591929269E-3</v>
      </c>
      <c r="V46" s="174">
        <f t="shared" si="31"/>
        <v>22165</v>
      </c>
      <c r="W46" s="40">
        <f t="shared" si="38"/>
        <v>327</v>
      </c>
      <c r="X46" s="41">
        <f t="shared" si="32"/>
        <v>1.4973898708672955E-2</v>
      </c>
      <c r="Y46" s="5">
        <f t="shared" si="33"/>
        <v>110</v>
      </c>
      <c r="Z46" s="6">
        <f t="shared" si="34"/>
        <v>4.9627791563275434E-3</v>
      </c>
    </row>
    <row r="47" spans="1:26" s="7" customFormat="1" x14ac:dyDescent="0.25">
      <c r="A47" s="7" t="s">
        <v>174</v>
      </c>
      <c r="B47" s="7" t="s">
        <v>2</v>
      </c>
      <c r="D47" s="7" t="s">
        <v>4</v>
      </c>
      <c r="E47" s="8">
        <v>11</v>
      </c>
      <c r="F47" s="9">
        <v>21016</v>
      </c>
      <c r="G47" s="10">
        <f t="shared" si="23"/>
        <v>301</v>
      </c>
      <c r="H47" s="11">
        <f t="shared" si="24"/>
        <v>1.4530533429881727E-2</v>
      </c>
      <c r="J47" s="170">
        <f t="shared" si="35"/>
        <v>22165</v>
      </c>
      <c r="K47" s="16">
        <f t="shared" si="36"/>
        <v>328</v>
      </c>
      <c r="L47" s="17">
        <f t="shared" si="25"/>
        <v>1.5020378257086596E-2</v>
      </c>
      <c r="M47" s="5">
        <f t="shared" si="26"/>
        <v>1149</v>
      </c>
      <c r="N47" s="6">
        <f t="shared" si="22"/>
        <v>5.4672630376855727E-2</v>
      </c>
      <c r="P47" s="172">
        <f t="shared" si="27"/>
        <v>22387</v>
      </c>
      <c r="Q47" s="33">
        <f t="shared" si="37"/>
        <v>332</v>
      </c>
      <c r="R47" s="34">
        <f t="shared" si="28"/>
        <v>1.50532759011562E-2</v>
      </c>
      <c r="S47" s="5">
        <f t="shared" si="29"/>
        <v>222</v>
      </c>
      <c r="T47" s="64">
        <f t="shared" si="30"/>
        <v>9.9164693795506329E-3</v>
      </c>
      <c r="V47" s="174">
        <f t="shared" si="31"/>
        <v>22499</v>
      </c>
      <c r="W47" s="40">
        <f t="shared" si="38"/>
        <v>334</v>
      </c>
      <c r="X47" s="41">
        <f t="shared" si="32"/>
        <v>1.5068802165576359E-2</v>
      </c>
      <c r="Y47" s="5">
        <f t="shared" si="33"/>
        <v>112</v>
      </c>
      <c r="Z47" s="6">
        <f t="shared" si="34"/>
        <v>4.9779990221787635E-3</v>
      </c>
    </row>
    <row r="48" spans="1:26" s="7" customFormat="1" x14ac:dyDescent="0.25">
      <c r="A48" s="7" t="s">
        <v>175</v>
      </c>
      <c r="B48" s="7" t="s">
        <v>2</v>
      </c>
      <c r="D48" s="7" t="s">
        <v>4</v>
      </c>
      <c r="E48" s="8">
        <v>12</v>
      </c>
      <c r="F48" s="9">
        <v>21352</v>
      </c>
      <c r="G48" s="10">
        <f t="shared" si="23"/>
        <v>336</v>
      </c>
      <c r="H48" s="11">
        <f t="shared" si="24"/>
        <v>1.5987818804720211E-2</v>
      </c>
      <c r="J48" s="170">
        <f t="shared" si="35"/>
        <v>22497</v>
      </c>
      <c r="K48" s="16">
        <f t="shared" si="36"/>
        <v>332</v>
      </c>
      <c r="L48" s="17">
        <f t="shared" si="25"/>
        <v>1.4978569817279495E-2</v>
      </c>
      <c r="M48" s="5">
        <f t="shared" si="26"/>
        <v>1145</v>
      </c>
      <c r="N48" s="6">
        <f t="shared" si="22"/>
        <v>5.3624953165979768E-2</v>
      </c>
      <c r="P48" s="172">
        <f t="shared" si="27"/>
        <v>22722</v>
      </c>
      <c r="Q48" s="33">
        <f t="shared" si="37"/>
        <v>335</v>
      </c>
      <c r="R48" s="34">
        <f t="shared" si="28"/>
        <v>1.4964041631303882E-2</v>
      </c>
      <c r="S48" s="5">
        <f t="shared" si="29"/>
        <v>225</v>
      </c>
      <c r="T48" s="64">
        <f t="shared" si="30"/>
        <v>9.9022973329812511E-3</v>
      </c>
      <c r="V48" s="174">
        <f t="shared" si="31"/>
        <v>22836</v>
      </c>
      <c r="W48" s="40">
        <f t="shared" si="38"/>
        <v>337</v>
      </c>
      <c r="X48" s="41">
        <f t="shared" si="32"/>
        <v>1.4978443486377172E-2</v>
      </c>
      <c r="Y48" s="5">
        <f t="shared" si="33"/>
        <v>114</v>
      </c>
      <c r="Z48" s="6">
        <f t="shared" si="34"/>
        <v>4.9921177088807145E-3</v>
      </c>
    </row>
    <row r="49" spans="1:26" s="7" customFormat="1" x14ac:dyDescent="0.25">
      <c r="A49" s="7" t="s">
        <v>176</v>
      </c>
      <c r="B49" s="7" t="s">
        <v>2</v>
      </c>
      <c r="D49" s="7" t="s">
        <v>4</v>
      </c>
      <c r="E49" s="8">
        <v>13</v>
      </c>
      <c r="F49" s="9">
        <v>21691</v>
      </c>
      <c r="G49" s="10">
        <f t="shared" si="23"/>
        <v>339</v>
      </c>
      <c r="H49" s="11">
        <f t="shared" si="24"/>
        <v>1.5876732858748594E-2</v>
      </c>
      <c r="J49" s="170">
        <f t="shared" si="35"/>
        <v>22834</v>
      </c>
      <c r="K49" s="16">
        <f t="shared" si="36"/>
        <v>337</v>
      </c>
      <c r="L49" s="17">
        <f t="shared" si="25"/>
        <v>1.4979775081121928E-2</v>
      </c>
      <c r="M49" s="5">
        <f t="shared" si="26"/>
        <v>1143</v>
      </c>
      <c r="N49" s="6">
        <f t="shared" si="22"/>
        <v>5.2694665990502973E-2</v>
      </c>
      <c r="P49" s="172">
        <f t="shared" si="27"/>
        <v>23062</v>
      </c>
      <c r="Q49" s="33">
        <f t="shared" si="37"/>
        <v>340</v>
      </c>
      <c r="R49" s="34">
        <f t="shared" si="28"/>
        <v>1.4963471525393891E-2</v>
      </c>
      <c r="S49" s="5">
        <f t="shared" si="29"/>
        <v>228</v>
      </c>
      <c r="T49" s="64">
        <f t="shared" si="30"/>
        <v>9.8863932009366062E-3</v>
      </c>
      <c r="V49" s="174">
        <f t="shared" si="31"/>
        <v>23177</v>
      </c>
      <c r="W49" s="40">
        <f t="shared" si="38"/>
        <v>341</v>
      </c>
      <c r="X49" s="41">
        <f t="shared" si="32"/>
        <v>1.4932562620423893E-2</v>
      </c>
      <c r="Y49" s="5">
        <f t="shared" si="33"/>
        <v>115</v>
      </c>
      <c r="Z49" s="6">
        <f t="shared" si="34"/>
        <v>4.961815593044829E-3</v>
      </c>
    </row>
    <row r="50" spans="1:26" s="7" customFormat="1" x14ac:dyDescent="0.25">
      <c r="A50" s="7" t="s">
        <v>177</v>
      </c>
      <c r="B50" s="7" t="s">
        <v>2</v>
      </c>
      <c r="D50" s="7" t="s">
        <v>4</v>
      </c>
      <c r="E50" s="8">
        <v>14</v>
      </c>
      <c r="F50" s="9">
        <v>22029</v>
      </c>
      <c r="G50" s="10">
        <f t="shared" si="23"/>
        <v>338</v>
      </c>
      <c r="H50" s="11">
        <f t="shared" si="24"/>
        <v>1.5582499654234475E-2</v>
      </c>
      <c r="J50" s="170">
        <f t="shared" si="35"/>
        <v>23177</v>
      </c>
      <c r="K50" s="16">
        <f t="shared" si="36"/>
        <v>343</v>
      </c>
      <c r="L50" s="17">
        <f t="shared" si="25"/>
        <v>1.5021459227467811E-2</v>
      </c>
      <c r="M50" s="5">
        <f t="shared" si="26"/>
        <v>1148</v>
      </c>
      <c r="N50" s="6">
        <f t="shared" si="22"/>
        <v>5.21131236097871E-2</v>
      </c>
      <c r="P50" s="172">
        <f t="shared" si="27"/>
        <v>23409</v>
      </c>
      <c r="Q50" s="33">
        <f t="shared" si="37"/>
        <v>347</v>
      </c>
      <c r="R50" s="34">
        <f t="shared" si="28"/>
        <v>1.5046396669846501E-2</v>
      </c>
      <c r="S50" s="5">
        <f t="shared" si="29"/>
        <v>232</v>
      </c>
      <c r="T50" s="64">
        <f t="shared" si="30"/>
        <v>9.9107180998761167E-3</v>
      </c>
      <c r="V50" s="174">
        <f t="shared" si="31"/>
        <v>23526</v>
      </c>
      <c r="W50" s="40">
        <f t="shared" si="38"/>
        <v>349</v>
      </c>
      <c r="X50" s="41">
        <f t="shared" si="32"/>
        <v>1.505803166932735E-2</v>
      </c>
      <c r="Y50" s="5">
        <f t="shared" si="33"/>
        <v>117</v>
      </c>
      <c r="Z50" s="6">
        <f t="shared" si="34"/>
        <v>4.9732211170619737E-3</v>
      </c>
    </row>
    <row r="51" spans="1:26" s="7" customFormat="1" x14ac:dyDescent="0.25">
      <c r="A51" s="7" t="s">
        <v>178</v>
      </c>
      <c r="B51" s="7" t="s">
        <v>2</v>
      </c>
      <c r="D51" s="7" t="s">
        <v>4</v>
      </c>
      <c r="E51" s="8">
        <v>15</v>
      </c>
      <c r="F51" s="9">
        <v>22367</v>
      </c>
      <c r="G51" s="10">
        <f t="shared" si="23"/>
        <v>338</v>
      </c>
      <c r="H51" s="11">
        <f t="shared" si="24"/>
        <v>1.5343410958282264E-2</v>
      </c>
      <c r="J51" s="170">
        <f t="shared" si="35"/>
        <v>23525</v>
      </c>
      <c r="K51" s="16">
        <f t="shared" si="36"/>
        <v>348</v>
      </c>
      <c r="L51" s="17">
        <f t="shared" si="25"/>
        <v>1.5014885446779135E-2</v>
      </c>
      <c r="M51" s="5">
        <f t="shared" si="26"/>
        <v>1158</v>
      </c>
      <c r="N51" s="6">
        <f t="shared" si="22"/>
        <v>5.17727008539366E-2</v>
      </c>
      <c r="P51" s="172">
        <f t="shared" si="27"/>
        <v>23760</v>
      </c>
      <c r="Q51" s="33">
        <f t="shared" si="37"/>
        <v>351</v>
      </c>
      <c r="R51" s="34">
        <f t="shared" si="28"/>
        <v>1.4994232987312572E-2</v>
      </c>
      <c r="S51" s="5">
        <f t="shared" si="29"/>
        <v>235</v>
      </c>
      <c r="T51" s="64">
        <f t="shared" si="30"/>
        <v>9.8905723905723907E-3</v>
      </c>
      <c r="V51" s="174">
        <f t="shared" si="31"/>
        <v>23879</v>
      </c>
      <c r="W51" s="40">
        <f t="shared" si="38"/>
        <v>353</v>
      </c>
      <c r="X51" s="41">
        <f t="shared" si="32"/>
        <v>1.5004675677973306E-2</v>
      </c>
      <c r="Y51" s="5">
        <f t="shared" si="33"/>
        <v>119</v>
      </c>
      <c r="Z51" s="6">
        <f t="shared" si="34"/>
        <v>4.9834582687717241E-3</v>
      </c>
    </row>
    <row r="52" spans="1:26" s="7" customFormat="1" x14ac:dyDescent="0.25">
      <c r="A52" s="7" t="s">
        <v>179</v>
      </c>
      <c r="B52" s="7" t="s">
        <v>2</v>
      </c>
      <c r="D52" s="7" t="s">
        <v>4</v>
      </c>
      <c r="E52" s="8">
        <v>16</v>
      </c>
      <c r="F52" s="9">
        <v>22710</v>
      </c>
      <c r="G52" s="10">
        <f t="shared" si="23"/>
        <v>343</v>
      </c>
      <c r="H52" s="11">
        <f t="shared" si="24"/>
        <v>1.5335091876425091E-2</v>
      </c>
      <c r="J52" s="170">
        <f t="shared" si="35"/>
        <v>23878</v>
      </c>
      <c r="K52" s="16">
        <f t="shared" si="36"/>
        <v>353</v>
      </c>
      <c r="L52" s="17">
        <f t="shared" si="25"/>
        <v>1.5005313496280552E-2</v>
      </c>
      <c r="M52" s="5">
        <f t="shared" si="26"/>
        <v>1168</v>
      </c>
      <c r="N52" s="6">
        <f t="shared" si="22"/>
        <v>5.1431087626596213E-2</v>
      </c>
      <c r="P52" s="172">
        <f t="shared" si="27"/>
        <v>24117</v>
      </c>
      <c r="Q52" s="33">
        <f t="shared" si="37"/>
        <v>357</v>
      </c>
      <c r="R52" s="34">
        <f t="shared" si="28"/>
        <v>1.5025252525252525E-2</v>
      </c>
      <c r="S52" s="5">
        <f t="shared" si="29"/>
        <v>239</v>
      </c>
      <c r="T52" s="64">
        <f t="shared" si="30"/>
        <v>9.9100219761993607E-3</v>
      </c>
      <c r="V52" s="174">
        <f t="shared" si="31"/>
        <v>24238</v>
      </c>
      <c r="W52" s="40">
        <f t="shared" si="38"/>
        <v>359</v>
      </c>
      <c r="X52" s="41">
        <f t="shared" si="32"/>
        <v>1.5034130407470999E-2</v>
      </c>
      <c r="Y52" s="5">
        <f t="shared" si="33"/>
        <v>121</v>
      </c>
      <c r="Z52" s="6">
        <f t="shared" si="34"/>
        <v>4.9921610693951643E-3</v>
      </c>
    </row>
    <row r="53" spans="1:26" s="7" customFormat="1" x14ac:dyDescent="0.25">
      <c r="A53" s="7" t="s">
        <v>180</v>
      </c>
      <c r="B53" s="7" t="s">
        <v>2</v>
      </c>
      <c r="D53" s="7" t="s">
        <v>4</v>
      </c>
      <c r="E53" s="8">
        <v>17</v>
      </c>
      <c r="F53" s="9">
        <v>23047</v>
      </c>
      <c r="G53" s="10">
        <f t="shared" si="23"/>
        <v>337</v>
      </c>
      <c r="H53" s="11">
        <f t="shared" si="24"/>
        <v>1.4839277851166887E-2</v>
      </c>
      <c r="J53" s="170">
        <f t="shared" si="35"/>
        <v>24236</v>
      </c>
      <c r="K53" s="16">
        <f t="shared" si="36"/>
        <v>358</v>
      </c>
      <c r="L53" s="17">
        <f t="shared" si="25"/>
        <v>1.4992880475751738E-2</v>
      </c>
      <c r="M53" s="5">
        <f t="shared" si="26"/>
        <v>1189</v>
      </c>
      <c r="N53" s="6">
        <f t="shared" si="22"/>
        <v>5.1590228663166572E-2</v>
      </c>
      <c r="P53" s="172">
        <f t="shared" si="27"/>
        <v>24478</v>
      </c>
      <c r="Q53" s="33">
        <f t="shared" si="37"/>
        <v>361</v>
      </c>
      <c r="R53" s="34">
        <f t="shared" si="28"/>
        <v>1.4968694282041714E-2</v>
      </c>
      <c r="S53" s="5">
        <f t="shared" si="29"/>
        <v>242</v>
      </c>
      <c r="T53" s="64">
        <f t="shared" si="30"/>
        <v>9.8864286297900162E-3</v>
      </c>
      <c r="V53" s="174">
        <f t="shared" si="31"/>
        <v>24600</v>
      </c>
      <c r="W53" s="40">
        <f t="shared" si="38"/>
        <v>362</v>
      </c>
      <c r="X53" s="41">
        <f t="shared" si="32"/>
        <v>1.493522567868636E-2</v>
      </c>
      <c r="Y53" s="5">
        <f t="shared" si="33"/>
        <v>122</v>
      </c>
      <c r="Z53" s="6">
        <f t="shared" si="34"/>
        <v>4.9593495934959347E-3</v>
      </c>
    </row>
    <row r="54" spans="1:26" s="7" customFormat="1" x14ac:dyDescent="0.25">
      <c r="A54" s="7" t="s">
        <v>181</v>
      </c>
      <c r="B54" s="7" t="s">
        <v>2</v>
      </c>
      <c r="D54" s="7" t="s">
        <v>4</v>
      </c>
      <c r="E54" s="8">
        <v>18</v>
      </c>
      <c r="F54" s="9">
        <v>23511</v>
      </c>
      <c r="G54" s="10">
        <f t="shared" si="23"/>
        <v>464</v>
      </c>
      <c r="H54" s="11">
        <f t="shared" si="24"/>
        <v>2.0132772161235737E-2</v>
      </c>
      <c r="J54" s="170">
        <f t="shared" si="35"/>
        <v>24600</v>
      </c>
      <c r="K54" s="16">
        <f t="shared" si="36"/>
        <v>364</v>
      </c>
      <c r="L54" s="17">
        <f t="shared" si="25"/>
        <v>1.5018980029707873E-2</v>
      </c>
      <c r="M54" s="5">
        <f t="shared" si="26"/>
        <v>1089</v>
      </c>
      <c r="N54" s="6">
        <f t="shared" si="22"/>
        <v>4.6318744417506698E-2</v>
      </c>
      <c r="P54" s="172">
        <f t="shared" si="27"/>
        <v>24846</v>
      </c>
      <c r="Q54" s="33">
        <f t="shared" si="37"/>
        <v>368</v>
      </c>
      <c r="R54" s="34">
        <f t="shared" si="28"/>
        <v>1.5033907999019528E-2</v>
      </c>
      <c r="S54" s="5">
        <f t="shared" si="29"/>
        <v>246</v>
      </c>
      <c r="T54" s="64">
        <f t="shared" si="30"/>
        <v>9.9009900990099011E-3</v>
      </c>
      <c r="V54" s="174">
        <f t="shared" si="31"/>
        <v>24970</v>
      </c>
      <c r="W54" s="40">
        <f t="shared" si="38"/>
        <v>370</v>
      </c>
      <c r="X54" s="41">
        <f t="shared" si="32"/>
        <v>1.5040650406504066E-2</v>
      </c>
      <c r="Y54" s="5">
        <f t="shared" si="33"/>
        <v>124</v>
      </c>
      <c r="Z54" s="6">
        <f t="shared" si="34"/>
        <v>4.965959150981177E-3</v>
      </c>
    </row>
    <row r="55" spans="1:26" s="7" customFormat="1" x14ac:dyDescent="0.25">
      <c r="A55" s="7" t="s">
        <v>182</v>
      </c>
      <c r="B55" s="7" t="s">
        <v>2</v>
      </c>
      <c r="D55" s="7" t="s">
        <v>4</v>
      </c>
      <c r="E55" s="8">
        <v>19</v>
      </c>
      <c r="F55" s="9">
        <v>23978</v>
      </c>
      <c r="G55" s="10">
        <f t="shared" si="23"/>
        <v>467</v>
      </c>
      <c r="H55" s="11">
        <f t="shared" si="24"/>
        <v>1.9863042831015268E-2</v>
      </c>
      <c r="J55" s="170">
        <f t="shared" si="35"/>
        <v>24969</v>
      </c>
      <c r="K55" s="16">
        <f t="shared" si="36"/>
        <v>369</v>
      </c>
      <c r="L55" s="17">
        <f t="shared" si="25"/>
        <v>1.4999999999999999E-2</v>
      </c>
      <c r="M55" s="5">
        <f t="shared" si="26"/>
        <v>991</v>
      </c>
      <c r="N55" s="6">
        <f t="shared" si="22"/>
        <v>4.13295520894153E-2</v>
      </c>
      <c r="P55" s="172">
        <f t="shared" si="27"/>
        <v>25219</v>
      </c>
      <c r="Q55" s="33">
        <f t="shared" si="37"/>
        <v>373</v>
      </c>
      <c r="R55" s="34">
        <f t="shared" si="28"/>
        <v>1.5012476857441842E-2</v>
      </c>
      <c r="S55" s="5">
        <f t="shared" si="29"/>
        <v>250</v>
      </c>
      <c r="T55" s="64">
        <f t="shared" si="30"/>
        <v>9.9131607121614659E-3</v>
      </c>
      <c r="V55" s="174">
        <f t="shared" si="31"/>
        <v>25345</v>
      </c>
      <c r="W55" s="40">
        <f t="shared" si="38"/>
        <v>375</v>
      </c>
      <c r="X55" s="41">
        <f t="shared" si="32"/>
        <v>1.5018021625951141E-2</v>
      </c>
      <c r="Y55" s="5">
        <f t="shared" si="33"/>
        <v>126</v>
      </c>
      <c r="Z55" s="6">
        <f t="shared" si="34"/>
        <v>4.9713947524166503E-3</v>
      </c>
    </row>
    <row r="56" spans="1:26" s="7" customFormat="1" x14ac:dyDescent="0.25">
      <c r="A56" s="7" t="s">
        <v>183</v>
      </c>
      <c r="B56" s="7" t="s">
        <v>2</v>
      </c>
      <c r="D56" s="7" t="s">
        <v>4</v>
      </c>
      <c r="E56" s="8">
        <v>20</v>
      </c>
      <c r="F56" s="9">
        <v>24454</v>
      </c>
      <c r="G56" s="10">
        <f t="shared" si="23"/>
        <v>476</v>
      </c>
      <c r="H56" s="11">
        <f t="shared" si="24"/>
        <v>1.9851530569688882E-2</v>
      </c>
      <c r="J56" s="170">
        <f t="shared" si="35"/>
        <v>25344</v>
      </c>
      <c r="K56" s="16">
        <f t="shared" si="36"/>
        <v>375</v>
      </c>
      <c r="L56" s="17">
        <f t="shared" si="25"/>
        <v>1.5018623092634867E-2</v>
      </c>
      <c r="M56" s="5">
        <f t="shared" si="26"/>
        <v>890</v>
      </c>
      <c r="N56" s="6">
        <f t="shared" si="22"/>
        <v>3.6394863825958947E-2</v>
      </c>
      <c r="P56" s="172">
        <f t="shared" si="27"/>
        <v>25597</v>
      </c>
      <c r="Q56" s="33">
        <f t="shared" si="37"/>
        <v>378</v>
      </c>
      <c r="R56" s="34">
        <f t="shared" si="28"/>
        <v>1.4988698996788136E-2</v>
      </c>
      <c r="S56" s="5">
        <f t="shared" si="29"/>
        <v>253</v>
      </c>
      <c r="T56" s="64">
        <f t="shared" si="30"/>
        <v>9.8839707778255268E-3</v>
      </c>
      <c r="V56" s="174">
        <f t="shared" si="31"/>
        <v>25725</v>
      </c>
      <c r="W56" s="40">
        <f t="shared" si="38"/>
        <v>380</v>
      </c>
      <c r="X56" s="41">
        <f t="shared" si="32"/>
        <v>1.4993095285066088E-2</v>
      </c>
      <c r="Y56" s="5">
        <f t="shared" si="33"/>
        <v>128</v>
      </c>
      <c r="Z56" s="6">
        <f t="shared" si="34"/>
        <v>4.9757045675413022E-3</v>
      </c>
    </row>
    <row r="57" spans="1:26" s="7" customFormat="1" x14ac:dyDescent="0.25">
      <c r="A57" s="7" t="s">
        <v>184</v>
      </c>
      <c r="B57" s="7" t="s">
        <v>2</v>
      </c>
      <c r="D57" s="7" t="s">
        <v>4</v>
      </c>
      <c r="E57" s="8">
        <v>21</v>
      </c>
      <c r="F57" s="9">
        <v>24903</v>
      </c>
      <c r="G57" s="10">
        <f t="shared" si="23"/>
        <v>449</v>
      </c>
      <c r="H57" s="11">
        <f t="shared" si="24"/>
        <v>1.8361004334669175E-2</v>
      </c>
      <c r="J57" s="170">
        <f t="shared" si="35"/>
        <v>25724</v>
      </c>
      <c r="K57" s="16">
        <f t="shared" si="36"/>
        <v>380</v>
      </c>
      <c r="L57" s="17">
        <f t="shared" si="25"/>
        <v>1.4993686868686868E-2</v>
      </c>
      <c r="M57" s="5">
        <f t="shared" si="26"/>
        <v>821</v>
      </c>
      <c r="N57" s="6">
        <f t="shared" si="22"/>
        <v>3.2967915512187286E-2</v>
      </c>
      <c r="P57" s="172">
        <f t="shared" si="27"/>
        <v>25981</v>
      </c>
      <c r="Q57" s="33">
        <f t="shared" si="37"/>
        <v>384</v>
      </c>
      <c r="R57" s="34">
        <f t="shared" si="28"/>
        <v>1.5001758018517795E-2</v>
      </c>
      <c r="S57" s="5">
        <f t="shared" si="29"/>
        <v>257</v>
      </c>
      <c r="T57" s="64">
        <f t="shared" si="30"/>
        <v>9.8918440398752926E-3</v>
      </c>
      <c r="V57" s="174">
        <f t="shared" si="31"/>
        <v>26111</v>
      </c>
      <c r="W57" s="40">
        <f t="shared" si="38"/>
        <v>386</v>
      </c>
      <c r="X57" s="41">
        <f t="shared" si="32"/>
        <v>1.500485908649174E-2</v>
      </c>
      <c r="Y57" s="5">
        <f t="shared" si="33"/>
        <v>130</v>
      </c>
      <c r="Z57" s="6">
        <f t="shared" si="34"/>
        <v>4.9787445904025127E-3</v>
      </c>
    </row>
    <row r="58" spans="1:26" s="7" customFormat="1" x14ac:dyDescent="0.25">
      <c r="A58" s="7" t="s">
        <v>185</v>
      </c>
      <c r="B58" s="7" t="s">
        <v>2</v>
      </c>
      <c r="D58" s="7" t="s">
        <v>4</v>
      </c>
      <c r="E58" s="7">
        <v>22</v>
      </c>
      <c r="F58" s="9">
        <v>25785</v>
      </c>
      <c r="G58" s="10">
        <f t="shared" si="23"/>
        <v>882</v>
      </c>
      <c r="H58" s="11">
        <f t="shared" si="24"/>
        <v>3.5417419588001445E-2</v>
      </c>
      <c r="J58" s="170">
        <f t="shared" si="35"/>
        <v>26110</v>
      </c>
      <c r="K58" s="16">
        <f t="shared" si="36"/>
        <v>386</v>
      </c>
      <c r="L58" s="17">
        <f t="shared" si="25"/>
        <v>1.5005442388431036E-2</v>
      </c>
      <c r="M58" s="5">
        <f t="shared" si="26"/>
        <v>325</v>
      </c>
      <c r="N58" s="6">
        <f t="shared" si="22"/>
        <v>1.2604227263913128E-2</v>
      </c>
      <c r="P58" s="172">
        <f t="shared" si="27"/>
        <v>26371</v>
      </c>
      <c r="Q58" s="35">
        <f t="shared" si="37"/>
        <v>390</v>
      </c>
      <c r="R58" s="36">
        <f t="shared" si="28"/>
        <v>1.5010969554674569E-2</v>
      </c>
      <c r="S58" s="5">
        <f t="shared" si="29"/>
        <v>261</v>
      </c>
      <c r="T58" s="64">
        <f t="shared" si="30"/>
        <v>9.8972355997118053E-3</v>
      </c>
      <c r="V58" s="174">
        <f t="shared" si="31"/>
        <v>26503</v>
      </c>
      <c r="W58" s="42">
        <f t="shared" si="38"/>
        <v>392</v>
      </c>
      <c r="X58" s="43">
        <f t="shared" si="32"/>
        <v>1.5012829841829113E-2</v>
      </c>
      <c r="Y58" s="5">
        <f t="shared" si="33"/>
        <v>132</v>
      </c>
      <c r="Z58" s="6">
        <f t="shared" si="34"/>
        <v>4.9805682375580126E-3</v>
      </c>
    </row>
    <row r="59" spans="1:26" s="7" customFormat="1" x14ac:dyDescent="0.25">
      <c r="A59" s="55" t="s">
        <v>21</v>
      </c>
      <c r="B59" s="56"/>
      <c r="C59" s="56"/>
      <c r="D59" s="56" t="s">
        <v>4</v>
      </c>
      <c r="E59" s="57">
        <v>23</v>
      </c>
      <c r="F59" s="70"/>
      <c r="G59" s="71"/>
      <c r="H59" s="72"/>
      <c r="I59" s="56"/>
      <c r="J59" s="171">
        <f t="shared" si="35"/>
        <v>26502</v>
      </c>
      <c r="K59" s="59">
        <f t="shared" si="36"/>
        <v>392</v>
      </c>
      <c r="L59" s="60">
        <f t="shared" ref="L59:L61" si="39">+(J59-J58)/J58</f>
        <v>1.5013404825737266E-2</v>
      </c>
      <c r="M59" s="73"/>
      <c r="N59" s="74"/>
      <c r="O59" s="56"/>
      <c r="P59" s="173">
        <f t="shared" si="27"/>
        <v>26767</v>
      </c>
      <c r="Q59" s="62">
        <f t="shared" si="37"/>
        <v>396</v>
      </c>
      <c r="R59" s="63">
        <f t="shared" ref="R59:R62" si="40">+(P59-P58)/P58</f>
        <v>1.5016495392666186E-2</v>
      </c>
      <c r="S59" s="73">
        <f t="shared" si="29"/>
        <v>265</v>
      </c>
      <c r="T59" s="75">
        <f t="shared" si="30"/>
        <v>9.9002503082153397E-3</v>
      </c>
      <c r="U59" s="56"/>
      <c r="V59" s="175">
        <f t="shared" si="31"/>
        <v>26901</v>
      </c>
      <c r="W59" s="76">
        <f t="shared" si="38"/>
        <v>398</v>
      </c>
      <c r="X59" s="77">
        <f t="shared" ref="X59:X63" si="41">+(V59-V58)/V58</f>
        <v>1.5017167867788552E-2</v>
      </c>
      <c r="Y59" s="73">
        <f t="shared" si="33"/>
        <v>134</v>
      </c>
      <c r="Z59" s="74">
        <f t="shared" si="34"/>
        <v>4.9812274636630606E-3</v>
      </c>
    </row>
    <row r="60" spans="1:26" s="7" customFormat="1" x14ac:dyDescent="0.25">
      <c r="A60" s="55" t="s">
        <v>22</v>
      </c>
      <c r="B60" s="56"/>
      <c r="C60" s="56"/>
      <c r="D60" s="56" t="s">
        <v>4</v>
      </c>
      <c r="E60" s="57">
        <v>24</v>
      </c>
      <c r="F60" s="70"/>
      <c r="G60" s="71"/>
      <c r="H60" s="72"/>
      <c r="I60" s="56"/>
      <c r="J60" s="171">
        <f t="shared" si="35"/>
        <v>26900</v>
      </c>
      <c r="K60" s="59">
        <f t="shared" si="36"/>
        <v>398</v>
      </c>
      <c r="L60" s="60">
        <f t="shared" si="39"/>
        <v>1.5017734510602973E-2</v>
      </c>
      <c r="M60" s="73"/>
      <c r="N60" s="74"/>
      <c r="O60" s="56"/>
      <c r="P60" s="173">
        <f t="shared" si="27"/>
        <v>27169</v>
      </c>
      <c r="Q60" s="62">
        <f t="shared" si="37"/>
        <v>402</v>
      </c>
      <c r="R60" s="63">
        <f t="shared" si="40"/>
        <v>1.5018492920387044E-2</v>
      </c>
      <c r="S60" s="73">
        <f t="shared" si="29"/>
        <v>269</v>
      </c>
      <c r="T60" s="75">
        <f t="shared" si="30"/>
        <v>9.9009900990099011E-3</v>
      </c>
      <c r="U60" s="56"/>
      <c r="V60" s="175">
        <f t="shared" si="31"/>
        <v>27305</v>
      </c>
      <c r="W60" s="76">
        <f t="shared" si="38"/>
        <v>404</v>
      </c>
      <c r="X60" s="77">
        <f t="shared" si="41"/>
        <v>1.5018029069551318E-2</v>
      </c>
      <c r="Y60" s="73">
        <f t="shared" si="33"/>
        <v>136</v>
      </c>
      <c r="Z60" s="74">
        <f t="shared" si="34"/>
        <v>4.9807727522431788E-3</v>
      </c>
    </row>
    <row r="61" spans="1:26" s="7" customFormat="1" x14ac:dyDescent="0.25">
      <c r="A61" s="55" t="s">
        <v>23</v>
      </c>
      <c r="B61" s="56"/>
      <c r="C61" s="56"/>
      <c r="D61" s="56" t="s">
        <v>4</v>
      </c>
      <c r="E61" s="57">
        <v>25</v>
      </c>
      <c r="F61" s="70"/>
      <c r="G61" s="71"/>
      <c r="H61" s="72"/>
      <c r="I61" s="56"/>
      <c r="J61" s="171">
        <f t="shared" si="35"/>
        <v>27304</v>
      </c>
      <c r="K61" s="59">
        <f t="shared" si="36"/>
        <v>404</v>
      </c>
      <c r="L61" s="60">
        <f t="shared" si="39"/>
        <v>1.5018587360594795E-2</v>
      </c>
      <c r="M61" s="73"/>
      <c r="N61" s="74"/>
      <c r="O61" s="56"/>
      <c r="P61" s="173">
        <f t="shared" si="27"/>
        <v>27577</v>
      </c>
      <c r="Q61" s="62">
        <f t="shared" si="37"/>
        <v>408</v>
      </c>
      <c r="R61" s="63">
        <f t="shared" si="40"/>
        <v>1.5017115094409068E-2</v>
      </c>
      <c r="S61" s="73">
        <f t="shared" si="29"/>
        <v>273</v>
      </c>
      <c r="T61" s="75">
        <f t="shared" si="30"/>
        <v>9.8995539761395374E-3</v>
      </c>
      <c r="U61" s="56"/>
      <c r="V61" s="175">
        <f t="shared" si="31"/>
        <v>27715</v>
      </c>
      <c r="W61" s="76">
        <f t="shared" si="38"/>
        <v>410</v>
      </c>
      <c r="X61" s="77">
        <f t="shared" si="41"/>
        <v>1.501556491485076E-2</v>
      </c>
      <c r="Y61" s="73">
        <f t="shared" si="33"/>
        <v>138</v>
      </c>
      <c r="Z61" s="74">
        <f t="shared" si="34"/>
        <v>4.9792531120331947E-3</v>
      </c>
    </row>
    <row r="62" spans="1:26" s="7" customFormat="1" x14ac:dyDescent="0.25">
      <c r="A62" s="55" t="s">
        <v>24</v>
      </c>
      <c r="B62" s="56"/>
      <c r="C62" s="56"/>
      <c r="D62" s="56" t="s">
        <v>4</v>
      </c>
      <c r="E62" s="57">
        <v>26</v>
      </c>
      <c r="F62" s="70"/>
      <c r="G62" s="71"/>
      <c r="H62" s="72"/>
      <c r="I62" s="56"/>
      <c r="J62" s="58"/>
      <c r="K62" s="59"/>
      <c r="L62" s="60"/>
      <c r="M62" s="73"/>
      <c r="N62" s="74"/>
      <c r="O62" s="56"/>
      <c r="P62" s="173">
        <f t="shared" ref="P62" si="42">ROUND(P61*1.015,0)</f>
        <v>27991</v>
      </c>
      <c r="Q62" s="62">
        <f t="shared" si="37"/>
        <v>414</v>
      </c>
      <c r="R62" s="63">
        <f t="shared" si="40"/>
        <v>1.5012510425354461E-2</v>
      </c>
      <c r="S62" s="73"/>
      <c r="T62" s="75"/>
      <c r="U62" s="56"/>
      <c r="V62" s="175">
        <f t="shared" si="31"/>
        <v>28131</v>
      </c>
      <c r="W62" s="76">
        <f t="shared" si="38"/>
        <v>416</v>
      </c>
      <c r="X62" s="77">
        <f t="shared" si="41"/>
        <v>1.5009922424679776E-2</v>
      </c>
      <c r="Y62" s="73">
        <f t="shared" si="33"/>
        <v>140</v>
      </c>
      <c r="Z62" s="74">
        <f t="shared" si="34"/>
        <v>4.9767160783477302E-3</v>
      </c>
    </row>
    <row r="63" spans="1:26" s="7" customFormat="1" x14ac:dyDescent="0.25">
      <c r="A63" s="55" t="s">
        <v>25</v>
      </c>
      <c r="B63" s="56"/>
      <c r="C63" s="56"/>
      <c r="D63" s="56" t="s">
        <v>4</v>
      </c>
      <c r="E63" s="57">
        <v>27</v>
      </c>
      <c r="F63" s="70"/>
      <c r="G63" s="71"/>
      <c r="H63" s="72"/>
      <c r="I63" s="56"/>
      <c r="J63" s="58"/>
      <c r="K63" s="59"/>
      <c r="L63" s="60"/>
      <c r="M63" s="73"/>
      <c r="N63" s="74"/>
      <c r="O63" s="56"/>
      <c r="P63" s="61"/>
      <c r="Q63" s="62"/>
      <c r="R63" s="63"/>
      <c r="S63" s="73"/>
      <c r="T63" s="75"/>
      <c r="U63" s="56"/>
      <c r="V63" s="175">
        <f t="shared" ref="V63" si="43">ROUND(V62*1.015,0)</f>
        <v>28553</v>
      </c>
      <c r="W63" s="76">
        <f t="shared" si="38"/>
        <v>422</v>
      </c>
      <c r="X63" s="77">
        <f t="shared" si="41"/>
        <v>1.5001244179019588E-2</v>
      </c>
      <c r="Y63" s="73"/>
      <c r="Z63" s="74"/>
    </row>
    <row r="64" spans="1:26" s="7" customFormat="1" x14ac:dyDescent="0.25">
      <c r="F64" s="9"/>
      <c r="G64" s="10"/>
      <c r="H64" s="11"/>
      <c r="J64" s="58"/>
      <c r="K64" s="16"/>
      <c r="L64" s="17"/>
      <c r="P64" s="61"/>
      <c r="Q64" s="35"/>
      <c r="R64" s="36"/>
      <c r="T64" s="66"/>
      <c r="V64" s="175"/>
      <c r="W64" s="38"/>
      <c r="X64" s="38"/>
      <c r="Y64" s="5"/>
      <c r="Z64" s="6"/>
    </row>
    <row r="65" spans="1:26" s="7" customFormat="1" x14ac:dyDescent="0.25">
      <c r="A65" s="21"/>
      <c r="B65" s="21"/>
      <c r="C65" s="21"/>
      <c r="D65" s="21"/>
      <c r="E65" s="21"/>
      <c r="F65" s="22"/>
      <c r="G65" s="22"/>
      <c r="H65" s="23"/>
      <c r="I65" s="21"/>
      <c r="J65" s="21"/>
      <c r="K65" s="22"/>
      <c r="L65" s="23"/>
      <c r="M65" s="21"/>
      <c r="N65" s="21"/>
      <c r="O65" s="21"/>
      <c r="P65" s="21"/>
      <c r="Q65" s="21"/>
      <c r="R65" s="21"/>
      <c r="S65" s="21"/>
      <c r="T65" s="67"/>
      <c r="U65" s="29"/>
      <c r="V65" s="21"/>
      <c r="W65" s="21"/>
      <c r="X65" s="21"/>
      <c r="Y65" s="29"/>
      <c r="Z65" s="29"/>
    </row>
    <row r="66" spans="1:26" s="7" customFormat="1" x14ac:dyDescent="0.25">
      <c r="A66" s="7" t="s">
        <v>186</v>
      </c>
      <c r="B66" s="7" t="s">
        <v>2</v>
      </c>
      <c r="D66" s="7" t="s">
        <v>5</v>
      </c>
      <c r="E66" s="8">
        <v>1</v>
      </c>
      <c r="F66" s="9">
        <v>20512</v>
      </c>
      <c r="J66" s="170">
        <f>+ROUND(F66,0)</f>
        <v>20512</v>
      </c>
      <c r="K66" s="15"/>
      <c r="L66" s="15"/>
      <c r="M66" s="5"/>
      <c r="N66" s="6">
        <f t="shared" ref="N66:N87" si="44">+M66/F66</f>
        <v>0</v>
      </c>
      <c r="P66" s="172">
        <f>ROUND(J66*(1+P$5),0)</f>
        <v>20717</v>
      </c>
      <c r="Q66" s="32"/>
      <c r="R66" s="32"/>
      <c r="S66" s="5">
        <f>+P66-J66</f>
        <v>205</v>
      </c>
      <c r="T66" s="64">
        <f>+S66/P66</f>
        <v>9.8952551045035485E-3</v>
      </c>
      <c r="V66" s="174">
        <f>ROUND(P66*(1+V$5),0)</f>
        <v>20821</v>
      </c>
      <c r="W66" s="39"/>
      <c r="X66" s="39"/>
      <c r="Y66" s="5">
        <f>+V66-P66</f>
        <v>104</v>
      </c>
      <c r="Z66" s="6">
        <f>+Y66/V66</f>
        <v>4.9949570145526156E-3</v>
      </c>
    </row>
    <row r="67" spans="1:26" s="7" customFormat="1" x14ac:dyDescent="0.25">
      <c r="A67" s="7" t="s">
        <v>187</v>
      </c>
      <c r="B67" s="7" t="s">
        <v>2</v>
      </c>
      <c r="D67" s="7" t="s">
        <v>5</v>
      </c>
      <c r="E67" s="8">
        <v>2</v>
      </c>
      <c r="F67" s="9">
        <v>20715</v>
      </c>
      <c r="G67" s="10">
        <f t="shared" ref="G67:G87" si="45">+F67-F66</f>
        <v>203</v>
      </c>
      <c r="H67" s="11">
        <f t="shared" ref="H67:H87" si="46">+(F67-F66)/F66</f>
        <v>9.8966458658346339E-3</v>
      </c>
      <c r="J67" s="170">
        <f>ROUND(J66*1.015,0)</f>
        <v>20820</v>
      </c>
      <c r="K67" s="16">
        <f>+J67-J66</f>
        <v>308</v>
      </c>
      <c r="L67" s="17">
        <f t="shared" ref="L67:L87" si="47">+(J67-J66)/J66</f>
        <v>1.5015600624024961E-2</v>
      </c>
      <c r="M67" s="5">
        <f t="shared" ref="M67:M87" si="48">+J67-F67</f>
        <v>105</v>
      </c>
      <c r="N67" s="6">
        <f t="shared" si="44"/>
        <v>5.0687907313540911E-3</v>
      </c>
      <c r="P67" s="172">
        <f t="shared" ref="P67:P90" si="49">ROUND(J67*(1+P$5),0)</f>
        <v>21028</v>
      </c>
      <c r="Q67" s="33">
        <f>+P67-P66</f>
        <v>311</v>
      </c>
      <c r="R67" s="34">
        <f t="shared" ref="R67:R87" si="50">+(P67-P66)/P66</f>
        <v>1.5011826036588309E-2</v>
      </c>
      <c r="S67" s="5">
        <f t="shared" ref="S67:S90" si="51">+P67-J67</f>
        <v>208</v>
      </c>
      <c r="T67" s="64">
        <f t="shared" ref="T67:T90" si="52">+S67/P67</f>
        <v>9.8915731405744729E-3</v>
      </c>
      <c r="V67" s="174">
        <f t="shared" ref="V67:V91" si="53">ROUND(P67*(1+V$5),0)</f>
        <v>21133</v>
      </c>
      <c r="W67" s="40">
        <f>+V67-V66</f>
        <v>312</v>
      </c>
      <c r="X67" s="41">
        <f t="shared" ref="X67:X87" si="54">+(V67-V66)/V66</f>
        <v>1.4984871043657845E-2</v>
      </c>
      <c r="Y67" s="5">
        <f t="shared" ref="Y67:Y91" si="55">+V67-P67</f>
        <v>105</v>
      </c>
      <c r="Z67" s="6">
        <f t="shared" ref="Z67:Z91" si="56">+Y67/V67</f>
        <v>4.9685326266975822E-3</v>
      </c>
    </row>
    <row r="68" spans="1:26" s="7" customFormat="1" x14ac:dyDescent="0.25">
      <c r="A68" s="7" t="s">
        <v>188</v>
      </c>
      <c r="B68" s="7" t="s">
        <v>2</v>
      </c>
      <c r="D68" s="7" t="s">
        <v>5</v>
      </c>
      <c r="E68" s="8">
        <v>3</v>
      </c>
      <c r="F68" s="9">
        <v>20918</v>
      </c>
      <c r="G68" s="10">
        <f t="shared" si="45"/>
        <v>203</v>
      </c>
      <c r="H68" s="11">
        <f t="shared" si="46"/>
        <v>9.7996620806179106E-3</v>
      </c>
      <c r="J68" s="170">
        <f t="shared" ref="J68:J90" si="57">ROUND(J67*1.015,0)</f>
        <v>21132</v>
      </c>
      <c r="K68" s="16">
        <f t="shared" ref="K68:K90" si="58">+J68-J67</f>
        <v>312</v>
      </c>
      <c r="L68" s="17">
        <f t="shared" si="47"/>
        <v>1.4985590778097982E-2</v>
      </c>
      <c r="M68" s="5">
        <f t="shared" si="48"/>
        <v>214</v>
      </c>
      <c r="N68" s="6">
        <f t="shared" si="44"/>
        <v>1.0230423558657616E-2</v>
      </c>
      <c r="P68" s="172">
        <f t="shared" si="49"/>
        <v>21343</v>
      </c>
      <c r="Q68" s="33">
        <f t="shared" ref="Q68:Q91" si="59">+P68-P67</f>
        <v>315</v>
      </c>
      <c r="R68" s="34">
        <f t="shared" si="50"/>
        <v>1.4980026631158456E-2</v>
      </c>
      <c r="S68" s="5">
        <f t="shared" si="51"/>
        <v>211</v>
      </c>
      <c r="T68" s="64">
        <f t="shared" si="52"/>
        <v>9.8861453403926349E-3</v>
      </c>
      <c r="V68" s="174">
        <f t="shared" si="53"/>
        <v>21450</v>
      </c>
      <c r="W68" s="40">
        <f t="shared" ref="W68:W92" si="60">+V68-V67</f>
        <v>317</v>
      </c>
      <c r="X68" s="41">
        <f t="shared" si="54"/>
        <v>1.5000236596791748E-2</v>
      </c>
      <c r="Y68" s="5">
        <f t="shared" si="55"/>
        <v>107</v>
      </c>
      <c r="Z68" s="6">
        <f t="shared" si="56"/>
        <v>4.9883449883449888E-3</v>
      </c>
    </row>
    <row r="69" spans="1:26" s="7" customFormat="1" x14ac:dyDescent="0.25">
      <c r="A69" s="7" t="s">
        <v>189</v>
      </c>
      <c r="B69" s="7" t="s">
        <v>2</v>
      </c>
      <c r="D69" s="7" t="s">
        <v>5</v>
      </c>
      <c r="E69" s="8">
        <v>4</v>
      </c>
      <c r="F69" s="9">
        <v>21116</v>
      </c>
      <c r="G69" s="10">
        <f t="shared" si="45"/>
        <v>198</v>
      </c>
      <c r="H69" s="11">
        <f t="shared" si="46"/>
        <v>9.4655320776364845E-3</v>
      </c>
      <c r="J69" s="170">
        <f t="shared" si="57"/>
        <v>21449</v>
      </c>
      <c r="K69" s="16">
        <f t="shared" si="58"/>
        <v>317</v>
      </c>
      <c r="L69" s="17">
        <f t="shared" si="47"/>
        <v>1.5000946431951543E-2</v>
      </c>
      <c r="M69" s="5">
        <f t="shared" si="48"/>
        <v>333</v>
      </c>
      <c r="N69" s="6">
        <f t="shared" si="44"/>
        <v>1.5770032203068763E-2</v>
      </c>
      <c r="P69" s="172">
        <f t="shared" si="49"/>
        <v>21663</v>
      </c>
      <c r="Q69" s="33">
        <f t="shared" si="59"/>
        <v>320</v>
      </c>
      <c r="R69" s="34">
        <f t="shared" si="50"/>
        <v>1.4993206203439066E-2</v>
      </c>
      <c r="S69" s="5">
        <f t="shared" si="51"/>
        <v>214</v>
      </c>
      <c r="T69" s="64">
        <f t="shared" si="52"/>
        <v>9.8785948391266216E-3</v>
      </c>
      <c r="V69" s="174">
        <f t="shared" si="53"/>
        <v>21771</v>
      </c>
      <c r="W69" s="40">
        <f t="shared" si="60"/>
        <v>321</v>
      </c>
      <c r="X69" s="41">
        <f t="shared" si="54"/>
        <v>1.4965034965034965E-2</v>
      </c>
      <c r="Y69" s="5">
        <f t="shared" si="55"/>
        <v>108</v>
      </c>
      <c r="Z69" s="6">
        <f t="shared" si="56"/>
        <v>4.9607275733774287E-3</v>
      </c>
    </row>
    <row r="70" spans="1:26" s="7" customFormat="1" x14ac:dyDescent="0.25">
      <c r="A70" s="7" t="s">
        <v>190</v>
      </c>
      <c r="B70" s="7" t="s">
        <v>2</v>
      </c>
      <c r="D70" s="7" t="s">
        <v>5</v>
      </c>
      <c r="E70" s="8">
        <v>5</v>
      </c>
      <c r="F70" s="9">
        <v>21217</v>
      </c>
      <c r="G70" s="10">
        <f t="shared" si="45"/>
        <v>101</v>
      </c>
      <c r="H70" s="11">
        <f t="shared" si="46"/>
        <v>4.7831028603902252E-3</v>
      </c>
      <c r="J70" s="170">
        <f t="shared" si="57"/>
        <v>21771</v>
      </c>
      <c r="K70" s="16">
        <f t="shared" si="58"/>
        <v>322</v>
      </c>
      <c r="L70" s="17">
        <f t="shared" si="47"/>
        <v>1.5012354888339782E-2</v>
      </c>
      <c r="M70" s="5">
        <f t="shared" si="48"/>
        <v>554</v>
      </c>
      <c r="N70" s="6">
        <f t="shared" si="44"/>
        <v>2.6111137295564878E-2</v>
      </c>
      <c r="P70" s="172">
        <f t="shared" si="49"/>
        <v>21989</v>
      </c>
      <c r="Q70" s="33">
        <f t="shared" si="59"/>
        <v>326</v>
      </c>
      <c r="R70" s="34">
        <f t="shared" si="50"/>
        <v>1.5048700549323732E-2</v>
      </c>
      <c r="S70" s="5">
        <f t="shared" si="51"/>
        <v>218</v>
      </c>
      <c r="T70" s="64">
        <f t="shared" si="52"/>
        <v>9.9140479330574374E-3</v>
      </c>
      <c r="V70" s="174">
        <f t="shared" si="53"/>
        <v>22099</v>
      </c>
      <c r="W70" s="40">
        <f t="shared" si="60"/>
        <v>328</v>
      </c>
      <c r="X70" s="41">
        <f t="shared" si="54"/>
        <v>1.5065913370998116E-2</v>
      </c>
      <c r="Y70" s="5">
        <f t="shared" si="55"/>
        <v>110</v>
      </c>
      <c r="Z70" s="6">
        <f t="shared" si="56"/>
        <v>4.9776007964161271E-3</v>
      </c>
    </row>
    <row r="71" spans="1:26" s="7" customFormat="1" x14ac:dyDescent="0.25">
      <c r="A71" s="7" t="s">
        <v>191</v>
      </c>
      <c r="B71" s="7" t="s">
        <v>2</v>
      </c>
      <c r="D71" s="7" t="s">
        <v>5</v>
      </c>
      <c r="E71" s="8">
        <v>6</v>
      </c>
      <c r="F71" s="9">
        <v>21417</v>
      </c>
      <c r="G71" s="10">
        <f t="shared" si="45"/>
        <v>200</v>
      </c>
      <c r="H71" s="11">
        <f t="shared" si="46"/>
        <v>9.4264033557995945E-3</v>
      </c>
      <c r="J71" s="170">
        <f t="shared" si="57"/>
        <v>22098</v>
      </c>
      <c r="K71" s="16">
        <f t="shared" si="58"/>
        <v>327</v>
      </c>
      <c r="L71" s="17">
        <f t="shared" si="47"/>
        <v>1.501998070828166E-2</v>
      </c>
      <c r="M71" s="5">
        <f t="shared" si="48"/>
        <v>681</v>
      </c>
      <c r="N71" s="6">
        <f t="shared" si="44"/>
        <v>3.1797170472054909E-2</v>
      </c>
      <c r="P71" s="172">
        <f t="shared" si="49"/>
        <v>22319</v>
      </c>
      <c r="Q71" s="33">
        <f t="shared" si="59"/>
        <v>330</v>
      </c>
      <c r="R71" s="34">
        <f t="shared" si="50"/>
        <v>1.5007503751875938E-2</v>
      </c>
      <c r="S71" s="5">
        <f t="shared" si="51"/>
        <v>221</v>
      </c>
      <c r="T71" s="64">
        <f t="shared" si="52"/>
        <v>9.9018773242528779E-3</v>
      </c>
      <c r="V71" s="174">
        <f t="shared" si="53"/>
        <v>22431</v>
      </c>
      <c r="W71" s="40">
        <f t="shared" si="60"/>
        <v>332</v>
      </c>
      <c r="X71" s="41">
        <f t="shared" si="54"/>
        <v>1.5023304221910493E-2</v>
      </c>
      <c r="Y71" s="5">
        <f t="shared" si="55"/>
        <v>112</v>
      </c>
      <c r="Z71" s="6">
        <f t="shared" si="56"/>
        <v>4.9930899201997237E-3</v>
      </c>
    </row>
    <row r="72" spans="1:26" s="7" customFormat="1" x14ac:dyDescent="0.25">
      <c r="A72" s="7" t="s">
        <v>192</v>
      </c>
      <c r="B72" s="7" t="s">
        <v>2</v>
      </c>
      <c r="D72" s="7" t="s">
        <v>5</v>
      </c>
      <c r="E72" s="8">
        <v>7</v>
      </c>
      <c r="F72" s="9">
        <v>21624</v>
      </c>
      <c r="G72" s="10">
        <f t="shared" si="45"/>
        <v>207</v>
      </c>
      <c r="H72" s="11">
        <f t="shared" si="46"/>
        <v>9.6652192183779243E-3</v>
      </c>
      <c r="J72" s="170">
        <f t="shared" si="57"/>
        <v>22429</v>
      </c>
      <c r="K72" s="16">
        <f t="shared" si="58"/>
        <v>331</v>
      </c>
      <c r="L72" s="17">
        <f t="shared" si="47"/>
        <v>1.4978731106887501E-2</v>
      </c>
      <c r="M72" s="5">
        <f t="shared" si="48"/>
        <v>805</v>
      </c>
      <c r="N72" s="6">
        <f t="shared" si="44"/>
        <v>3.7227155012948578E-2</v>
      </c>
      <c r="P72" s="172">
        <f t="shared" si="49"/>
        <v>22653</v>
      </c>
      <c r="Q72" s="33">
        <f t="shared" si="59"/>
        <v>334</v>
      </c>
      <c r="R72" s="34">
        <f t="shared" si="50"/>
        <v>1.4964828173305255E-2</v>
      </c>
      <c r="S72" s="5">
        <f t="shared" si="51"/>
        <v>224</v>
      </c>
      <c r="T72" s="64">
        <f t="shared" si="52"/>
        <v>9.8883150134640007E-3</v>
      </c>
      <c r="V72" s="174">
        <f t="shared" si="53"/>
        <v>22766</v>
      </c>
      <c r="W72" s="40">
        <f t="shared" si="60"/>
        <v>335</v>
      </c>
      <c r="X72" s="41">
        <f t="shared" si="54"/>
        <v>1.4934688600597388E-2</v>
      </c>
      <c r="Y72" s="5">
        <f t="shared" si="55"/>
        <v>113</v>
      </c>
      <c r="Z72" s="6">
        <f t="shared" si="56"/>
        <v>4.9635421242203289E-3</v>
      </c>
    </row>
    <row r="73" spans="1:26" s="7" customFormat="1" x14ac:dyDescent="0.25">
      <c r="A73" s="7" t="s">
        <v>193</v>
      </c>
      <c r="B73" s="7" t="s">
        <v>2</v>
      </c>
      <c r="D73" s="7" t="s">
        <v>5</v>
      </c>
      <c r="E73" s="8">
        <v>8</v>
      </c>
      <c r="F73" s="9">
        <v>21830</v>
      </c>
      <c r="G73" s="10">
        <f t="shared" si="45"/>
        <v>206</v>
      </c>
      <c r="H73" s="11">
        <f t="shared" si="46"/>
        <v>9.5264520902700704E-3</v>
      </c>
      <c r="J73" s="170">
        <f t="shared" si="57"/>
        <v>22765</v>
      </c>
      <c r="K73" s="16">
        <f t="shared" si="58"/>
        <v>336</v>
      </c>
      <c r="L73" s="17">
        <f t="shared" si="47"/>
        <v>1.498060546613759E-2</v>
      </c>
      <c r="M73" s="5">
        <f t="shared" si="48"/>
        <v>935</v>
      </c>
      <c r="N73" s="6">
        <f t="shared" si="44"/>
        <v>4.2830966559780116E-2</v>
      </c>
      <c r="P73" s="172">
        <f t="shared" si="49"/>
        <v>22993</v>
      </c>
      <c r="Q73" s="33">
        <f t="shared" si="59"/>
        <v>340</v>
      </c>
      <c r="R73" s="34">
        <f t="shared" si="50"/>
        <v>1.5009049574007857E-2</v>
      </c>
      <c r="S73" s="5">
        <f t="shared" si="51"/>
        <v>228</v>
      </c>
      <c r="T73" s="64">
        <f t="shared" si="52"/>
        <v>9.9160614099943461E-3</v>
      </c>
      <c r="V73" s="174">
        <f t="shared" si="53"/>
        <v>23108</v>
      </c>
      <c r="W73" s="40">
        <f t="shared" si="60"/>
        <v>342</v>
      </c>
      <c r="X73" s="41">
        <f t="shared" si="54"/>
        <v>1.5022401827286305E-2</v>
      </c>
      <c r="Y73" s="5">
        <f t="shared" si="55"/>
        <v>115</v>
      </c>
      <c r="Z73" s="6">
        <f t="shared" si="56"/>
        <v>4.9766314696209103E-3</v>
      </c>
    </row>
    <row r="74" spans="1:26" s="7" customFormat="1" x14ac:dyDescent="0.25">
      <c r="A74" s="7" t="s">
        <v>194</v>
      </c>
      <c r="B74" s="7" t="s">
        <v>2</v>
      </c>
      <c r="D74" s="7" t="s">
        <v>5</v>
      </c>
      <c r="E74" s="8">
        <v>9</v>
      </c>
      <c r="F74" s="9">
        <v>22037</v>
      </c>
      <c r="G74" s="10">
        <f t="shared" si="45"/>
        <v>207</v>
      </c>
      <c r="H74" s="11">
        <f t="shared" si="46"/>
        <v>9.4823637196518561E-3</v>
      </c>
      <c r="J74" s="170">
        <f t="shared" si="57"/>
        <v>23106</v>
      </c>
      <c r="K74" s="16">
        <f t="shared" si="58"/>
        <v>341</v>
      </c>
      <c r="L74" s="17">
        <f t="shared" si="47"/>
        <v>1.4979134636503404E-2</v>
      </c>
      <c r="M74" s="5">
        <f t="shared" si="48"/>
        <v>1069</v>
      </c>
      <c r="N74" s="6">
        <f t="shared" si="44"/>
        <v>4.8509325225756683E-2</v>
      </c>
      <c r="P74" s="172">
        <f t="shared" si="49"/>
        <v>23337</v>
      </c>
      <c r="Q74" s="33">
        <f t="shared" si="59"/>
        <v>344</v>
      </c>
      <c r="R74" s="34">
        <f t="shared" si="50"/>
        <v>1.496107510981603E-2</v>
      </c>
      <c r="S74" s="5">
        <f t="shared" si="51"/>
        <v>231</v>
      </c>
      <c r="T74" s="64">
        <f t="shared" si="52"/>
        <v>9.8984445301452621E-3</v>
      </c>
      <c r="V74" s="174">
        <f t="shared" si="53"/>
        <v>23454</v>
      </c>
      <c r="W74" s="40">
        <f t="shared" si="60"/>
        <v>346</v>
      </c>
      <c r="X74" s="41">
        <f t="shared" si="54"/>
        <v>1.4973169465120305E-2</v>
      </c>
      <c r="Y74" s="5">
        <f t="shared" si="55"/>
        <v>117</v>
      </c>
      <c r="Z74" s="6">
        <f t="shared" si="56"/>
        <v>4.9884881043745204E-3</v>
      </c>
    </row>
    <row r="75" spans="1:26" s="7" customFormat="1" x14ac:dyDescent="0.25">
      <c r="A75" s="7" t="s">
        <v>195</v>
      </c>
      <c r="B75" s="7" t="s">
        <v>2</v>
      </c>
      <c r="D75" s="7" t="s">
        <v>5</v>
      </c>
      <c r="E75" s="8">
        <v>10</v>
      </c>
      <c r="F75" s="9">
        <v>22250</v>
      </c>
      <c r="G75" s="10">
        <f t="shared" si="45"/>
        <v>213</v>
      </c>
      <c r="H75" s="11">
        <f t="shared" si="46"/>
        <v>9.6655624631301895E-3</v>
      </c>
      <c r="J75" s="170">
        <f t="shared" si="57"/>
        <v>23453</v>
      </c>
      <c r="K75" s="16">
        <f t="shared" si="58"/>
        <v>347</v>
      </c>
      <c r="L75" s="17">
        <f t="shared" si="47"/>
        <v>1.5017744308837531E-2</v>
      </c>
      <c r="M75" s="5">
        <f t="shared" si="48"/>
        <v>1203</v>
      </c>
      <c r="N75" s="6">
        <f t="shared" si="44"/>
        <v>5.4067415730337076E-2</v>
      </c>
      <c r="P75" s="172">
        <f t="shared" si="49"/>
        <v>23688</v>
      </c>
      <c r="Q75" s="33">
        <f t="shared" si="59"/>
        <v>351</v>
      </c>
      <c r="R75" s="34">
        <f t="shared" si="50"/>
        <v>1.504049363671423E-2</v>
      </c>
      <c r="S75" s="5">
        <f t="shared" si="51"/>
        <v>235</v>
      </c>
      <c r="T75" s="64">
        <f t="shared" si="52"/>
        <v>9.9206349206349201E-3</v>
      </c>
      <c r="V75" s="174">
        <f t="shared" si="53"/>
        <v>23806</v>
      </c>
      <c r="W75" s="40">
        <f t="shared" si="60"/>
        <v>352</v>
      </c>
      <c r="X75" s="41">
        <f t="shared" si="54"/>
        <v>1.5008100963588301E-2</v>
      </c>
      <c r="Y75" s="5">
        <f t="shared" si="55"/>
        <v>118</v>
      </c>
      <c r="Z75" s="6">
        <f t="shared" si="56"/>
        <v>4.9567335965722929E-3</v>
      </c>
    </row>
    <row r="76" spans="1:26" s="7" customFormat="1" x14ac:dyDescent="0.25">
      <c r="A76" s="7" t="s">
        <v>196</v>
      </c>
      <c r="B76" s="7" t="s">
        <v>2</v>
      </c>
      <c r="D76" s="7" t="s">
        <v>5</v>
      </c>
      <c r="E76" s="8">
        <v>11</v>
      </c>
      <c r="F76" s="9">
        <v>22573</v>
      </c>
      <c r="G76" s="10">
        <f t="shared" si="45"/>
        <v>323</v>
      </c>
      <c r="H76" s="11">
        <f t="shared" si="46"/>
        <v>1.451685393258427E-2</v>
      </c>
      <c r="J76" s="170">
        <f t="shared" si="57"/>
        <v>23805</v>
      </c>
      <c r="K76" s="16">
        <f t="shared" si="58"/>
        <v>352</v>
      </c>
      <c r="L76" s="17">
        <f t="shared" si="47"/>
        <v>1.5008740886027374E-2</v>
      </c>
      <c r="M76" s="5">
        <f t="shared" si="48"/>
        <v>1232</v>
      </c>
      <c r="N76" s="6">
        <f t="shared" si="44"/>
        <v>5.4578478713507288E-2</v>
      </c>
      <c r="P76" s="172">
        <f t="shared" si="49"/>
        <v>24043</v>
      </c>
      <c r="Q76" s="33">
        <f t="shared" si="59"/>
        <v>355</v>
      </c>
      <c r="R76" s="34">
        <f t="shared" si="50"/>
        <v>1.4986491050320837E-2</v>
      </c>
      <c r="S76" s="5">
        <f t="shared" si="51"/>
        <v>238</v>
      </c>
      <c r="T76" s="64">
        <f t="shared" si="52"/>
        <v>9.8989310818117533E-3</v>
      </c>
      <c r="V76" s="174">
        <f t="shared" si="53"/>
        <v>24163</v>
      </c>
      <c r="W76" s="40">
        <f t="shared" si="60"/>
        <v>357</v>
      </c>
      <c r="X76" s="41">
        <f t="shared" si="54"/>
        <v>1.4996219440477191E-2</v>
      </c>
      <c r="Y76" s="5">
        <f t="shared" si="55"/>
        <v>120</v>
      </c>
      <c r="Z76" s="6">
        <f t="shared" si="56"/>
        <v>4.9662707445267554E-3</v>
      </c>
    </row>
    <row r="77" spans="1:26" s="7" customFormat="1" x14ac:dyDescent="0.25">
      <c r="A77" s="7" t="s">
        <v>197</v>
      </c>
      <c r="B77" s="7" t="s">
        <v>2</v>
      </c>
      <c r="D77" s="7" t="s">
        <v>5</v>
      </c>
      <c r="E77" s="8">
        <v>12</v>
      </c>
      <c r="F77" s="9">
        <v>22943</v>
      </c>
      <c r="G77" s="10">
        <f t="shared" si="45"/>
        <v>370</v>
      </c>
      <c r="H77" s="11">
        <f t="shared" si="46"/>
        <v>1.6391263899348779E-2</v>
      </c>
      <c r="J77" s="170">
        <f t="shared" si="57"/>
        <v>24162</v>
      </c>
      <c r="K77" s="16">
        <f t="shared" si="58"/>
        <v>357</v>
      </c>
      <c r="L77" s="17">
        <f t="shared" si="47"/>
        <v>1.4996849401386264E-2</v>
      </c>
      <c r="M77" s="5">
        <f t="shared" si="48"/>
        <v>1219</v>
      </c>
      <c r="N77" s="6">
        <f t="shared" si="44"/>
        <v>5.3131674148977903E-2</v>
      </c>
      <c r="P77" s="172">
        <f t="shared" si="49"/>
        <v>24404</v>
      </c>
      <c r="Q77" s="33">
        <f t="shared" si="59"/>
        <v>361</v>
      </c>
      <c r="R77" s="34">
        <f t="shared" si="50"/>
        <v>1.5014765212327913E-2</v>
      </c>
      <c r="S77" s="5">
        <f t="shared" si="51"/>
        <v>242</v>
      </c>
      <c r="T77" s="64">
        <f t="shared" si="52"/>
        <v>9.9164071463694482E-3</v>
      </c>
      <c r="V77" s="174">
        <f t="shared" si="53"/>
        <v>24526</v>
      </c>
      <c r="W77" s="40">
        <f t="shared" si="60"/>
        <v>363</v>
      </c>
      <c r="X77" s="41">
        <f t="shared" si="54"/>
        <v>1.5022969002193437E-2</v>
      </c>
      <c r="Y77" s="5">
        <f t="shared" si="55"/>
        <v>122</v>
      </c>
      <c r="Z77" s="6">
        <f t="shared" si="56"/>
        <v>4.9743129739867895E-3</v>
      </c>
    </row>
    <row r="78" spans="1:26" s="7" customFormat="1" x14ac:dyDescent="0.25">
      <c r="A78" s="7" t="s">
        <v>198</v>
      </c>
      <c r="B78" s="7" t="s">
        <v>2</v>
      </c>
      <c r="D78" s="7" t="s">
        <v>5</v>
      </c>
      <c r="E78" s="8">
        <v>13</v>
      </c>
      <c r="F78" s="9">
        <v>23317</v>
      </c>
      <c r="G78" s="10">
        <f t="shared" si="45"/>
        <v>374</v>
      </c>
      <c r="H78" s="11">
        <f t="shared" si="46"/>
        <v>1.6301268360720045E-2</v>
      </c>
      <c r="J78" s="170">
        <f t="shared" si="57"/>
        <v>24524</v>
      </c>
      <c r="K78" s="16">
        <f t="shared" si="58"/>
        <v>362</v>
      </c>
      <c r="L78" s="17">
        <f t="shared" si="47"/>
        <v>1.4982203459978478E-2</v>
      </c>
      <c r="M78" s="5">
        <f t="shared" si="48"/>
        <v>1207</v>
      </c>
      <c r="N78" s="6">
        <f t="shared" si="44"/>
        <v>5.1764806793326755E-2</v>
      </c>
      <c r="P78" s="172">
        <f t="shared" si="49"/>
        <v>24769</v>
      </c>
      <c r="Q78" s="33">
        <f t="shared" si="59"/>
        <v>365</v>
      </c>
      <c r="R78" s="34">
        <f t="shared" si="50"/>
        <v>1.495656449762334E-2</v>
      </c>
      <c r="S78" s="5">
        <f t="shared" si="51"/>
        <v>245</v>
      </c>
      <c r="T78" s="64">
        <f t="shared" si="52"/>
        <v>9.8913965036941335E-3</v>
      </c>
      <c r="V78" s="174">
        <f t="shared" si="53"/>
        <v>24893</v>
      </c>
      <c r="W78" s="40">
        <f t="shared" si="60"/>
        <v>367</v>
      </c>
      <c r="X78" s="41">
        <f t="shared" si="54"/>
        <v>1.4963711979124194E-2</v>
      </c>
      <c r="Y78" s="5">
        <f t="shared" si="55"/>
        <v>124</v>
      </c>
      <c r="Z78" s="6">
        <f t="shared" si="56"/>
        <v>4.9813200498132005E-3</v>
      </c>
    </row>
    <row r="79" spans="1:26" s="7" customFormat="1" x14ac:dyDescent="0.25">
      <c r="A79" s="7" t="s">
        <v>199</v>
      </c>
      <c r="B79" s="7" t="s">
        <v>2</v>
      </c>
      <c r="D79" s="7" t="s">
        <v>5</v>
      </c>
      <c r="E79" s="8">
        <v>14</v>
      </c>
      <c r="F79" s="9">
        <v>23685</v>
      </c>
      <c r="G79" s="10">
        <f t="shared" si="45"/>
        <v>368</v>
      </c>
      <c r="H79" s="11">
        <f t="shared" si="46"/>
        <v>1.5782476304841961E-2</v>
      </c>
      <c r="J79" s="170">
        <f t="shared" si="57"/>
        <v>24892</v>
      </c>
      <c r="K79" s="16">
        <f t="shared" si="58"/>
        <v>368</v>
      </c>
      <c r="L79" s="17">
        <f t="shared" si="47"/>
        <v>1.5005708693524711E-2</v>
      </c>
      <c r="M79" s="5">
        <f t="shared" si="48"/>
        <v>1207</v>
      </c>
      <c r="N79" s="6">
        <f t="shared" si="44"/>
        <v>5.0960523538104284E-2</v>
      </c>
      <c r="P79" s="172">
        <f t="shared" si="49"/>
        <v>25141</v>
      </c>
      <c r="Q79" s="33">
        <f t="shared" si="59"/>
        <v>372</v>
      </c>
      <c r="R79" s="34">
        <f t="shared" si="50"/>
        <v>1.5018773466833541E-2</v>
      </c>
      <c r="S79" s="5">
        <f t="shared" si="51"/>
        <v>249</v>
      </c>
      <c r="T79" s="64">
        <f t="shared" si="52"/>
        <v>9.9041406467523171E-3</v>
      </c>
      <c r="V79" s="174">
        <f t="shared" si="53"/>
        <v>25267</v>
      </c>
      <c r="W79" s="40">
        <f t="shared" si="60"/>
        <v>374</v>
      </c>
      <c r="X79" s="41">
        <f t="shared" si="54"/>
        <v>1.5024304021210782E-2</v>
      </c>
      <c r="Y79" s="5">
        <f t="shared" si="55"/>
        <v>126</v>
      </c>
      <c r="Z79" s="6">
        <f t="shared" si="56"/>
        <v>4.9867415997150435E-3</v>
      </c>
    </row>
    <row r="80" spans="1:26" s="7" customFormat="1" x14ac:dyDescent="0.25">
      <c r="A80" s="7" t="s">
        <v>200</v>
      </c>
      <c r="B80" s="7" t="s">
        <v>2</v>
      </c>
      <c r="D80" s="7" t="s">
        <v>5</v>
      </c>
      <c r="E80" s="8">
        <v>15</v>
      </c>
      <c r="F80" s="9">
        <v>24058</v>
      </c>
      <c r="G80" s="10">
        <f t="shared" si="45"/>
        <v>373</v>
      </c>
      <c r="H80" s="11">
        <f t="shared" si="46"/>
        <v>1.5748363943424108E-2</v>
      </c>
      <c r="J80" s="170">
        <f t="shared" si="57"/>
        <v>25265</v>
      </c>
      <c r="K80" s="16">
        <f t="shared" si="58"/>
        <v>373</v>
      </c>
      <c r="L80" s="17">
        <f t="shared" si="47"/>
        <v>1.4984734051100755E-2</v>
      </c>
      <c r="M80" s="5">
        <f t="shared" si="48"/>
        <v>1207</v>
      </c>
      <c r="N80" s="6">
        <f t="shared" si="44"/>
        <v>5.0170421481419904E-2</v>
      </c>
      <c r="P80" s="172">
        <f t="shared" si="49"/>
        <v>25518</v>
      </c>
      <c r="Q80" s="33">
        <f t="shared" si="59"/>
        <v>377</v>
      </c>
      <c r="R80" s="34">
        <f t="shared" si="50"/>
        <v>1.499542579849648E-2</v>
      </c>
      <c r="S80" s="5">
        <f t="shared" si="51"/>
        <v>253</v>
      </c>
      <c r="T80" s="64">
        <f t="shared" si="52"/>
        <v>9.9145701073751862E-3</v>
      </c>
      <c r="V80" s="174">
        <f t="shared" si="53"/>
        <v>25646</v>
      </c>
      <c r="W80" s="40">
        <f t="shared" si="60"/>
        <v>379</v>
      </c>
      <c r="X80" s="41">
        <f t="shared" si="54"/>
        <v>1.4999802113428582E-2</v>
      </c>
      <c r="Y80" s="5">
        <f t="shared" si="55"/>
        <v>128</v>
      </c>
      <c r="Z80" s="6">
        <f t="shared" si="56"/>
        <v>4.9910317398424702E-3</v>
      </c>
    </row>
    <row r="81" spans="1:26" s="7" customFormat="1" x14ac:dyDescent="0.25">
      <c r="A81" s="7" t="s">
        <v>201</v>
      </c>
      <c r="B81" s="7" t="s">
        <v>2</v>
      </c>
      <c r="D81" s="7" t="s">
        <v>5</v>
      </c>
      <c r="E81" s="8">
        <v>16</v>
      </c>
      <c r="F81" s="9">
        <v>24428</v>
      </c>
      <c r="G81" s="10">
        <f t="shared" si="45"/>
        <v>370</v>
      </c>
      <c r="H81" s="11">
        <f t="shared" si="46"/>
        <v>1.5379499542771635E-2</v>
      </c>
      <c r="J81" s="170">
        <f t="shared" si="57"/>
        <v>25644</v>
      </c>
      <c r="K81" s="16">
        <f t="shared" si="58"/>
        <v>379</v>
      </c>
      <c r="L81" s="17">
        <f t="shared" si="47"/>
        <v>1.5000989511181477E-2</v>
      </c>
      <c r="M81" s="5">
        <f t="shared" si="48"/>
        <v>1216</v>
      </c>
      <c r="N81" s="6">
        <f t="shared" si="44"/>
        <v>4.9778942197478304E-2</v>
      </c>
      <c r="P81" s="172">
        <f t="shared" si="49"/>
        <v>25900</v>
      </c>
      <c r="Q81" s="33">
        <f t="shared" si="59"/>
        <v>382</v>
      </c>
      <c r="R81" s="34">
        <f t="shared" si="50"/>
        <v>1.4969825221412337E-2</v>
      </c>
      <c r="S81" s="5">
        <f t="shared" si="51"/>
        <v>256</v>
      </c>
      <c r="T81" s="64">
        <f t="shared" si="52"/>
        <v>9.8841698841698848E-3</v>
      </c>
      <c r="V81" s="174">
        <f t="shared" si="53"/>
        <v>26030</v>
      </c>
      <c r="W81" s="40">
        <f t="shared" si="60"/>
        <v>384</v>
      </c>
      <c r="X81" s="41">
        <f t="shared" si="54"/>
        <v>1.4973095219527412E-2</v>
      </c>
      <c r="Y81" s="5">
        <f t="shared" si="55"/>
        <v>130</v>
      </c>
      <c r="Z81" s="6">
        <f t="shared" si="56"/>
        <v>4.9942374183634267E-3</v>
      </c>
    </row>
    <row r="82" spans="1:26" s="7" customFormat="1" x14ac:dyDescent="0.25">
      <c r="A82" s="7" t="s">
        <v>202</v>
      </c>
      <c r="B82" s="7" t="s">
        <v>2</v>
      </c>
      <c r="D82" s="7" t="s">
        <v>5</v>
      </c>
      <c r="E82" s="8">
        <v>17</v>
      </c>
      <c r="F82" s="9">
        <v>24797</v>
      </c>
      <c r="G82" s="10">
        <f t="shared" si="45"/>
        <v>369</v>
      </c>
      <c r="H82" s="11">
        <f t="shared" si="46"/>
        <v>1.5105616505649256E-2</v>
      </c>
      <c r="J82" s="170">
        <f t="shared" si="57"/>
        <v>26029</v>
      </c>
      <c r="K82" s="16">
        <f t="shared" si="58"/>
        <v>385</v>
      </c>
      <c r="L82" s="17">
        <f t="shared" si="47"/>
        <v>1.5013258462018406E-2</v>
      </c>
      <c r="M82" s="5">
        <f t="shared" si="48"/>
        <v>1232</v>
      </c>
      <c r="N82" s="6">
        <f t="shared" si="44"/>
        <v>4.9683429447110537E-2</v>
      </c>
      <c r="P82" s="172">
        <f t="shared" si="49"/>
        <v>26289</v>
      </c>
      <c r="Q82" s="33">
        <f t="shared" si="59"/>
        <v>389</v>
      </c>
      <c r="R82" s="34">
        <f t="shared" si="50"/>
        <v>1.501930501930502E-2</v>
      </c>
      <c r="S82" s="5">
        <f t="shared" si="51"/>
        <v>260</v>
      </c>
      <c r="T82" s="64">
        <f t="shared" si="52"/>
        <v>9.8900680893149219E-3</v>
      </c>
      <c r="V82" s="174">
        <f t="shared" si="53"/>
        <v>26420</v>
      </c>
      <c r="W82" s="40">
        <f t="shared" si="60"/>
        <v>390</v>
      </c>
      <c r="X82" s="41">
        <f t="shared" si="54"/>
        <v>1.4982712255090281E-2</v>
      </c>
      <c r="Y82" s="5">
        <f t="shared" si="55"/>
        <v>131</v>
      </c>
      <c r="Z82" s="6">
        <f t="shared" si="56"/>
        <v>4.9583648750946251E-3</v>
      </c>
    </row>
    <row r="83" spans="1:26" s="7" customFormat="1" x14ac:dyDescent="0.25">
      <c r="A83" s="7" t="s">
        <v>203</v>
      </c>
      <c r="B83" s="7" t="s">
        <v>2</v>
      </c>
      <c r="D83" s="7" t="s">
        <v>5</v>
      </c>
      <c r="E83" s="8">
        <v>18</v>
      </c>
      <c r="F83" s="9">
        <v>25305</v>
      </c>
      <c r="G83" s="10">
        <f t="shared" si="45"/>
        <v>508</v>
      </c>
      <c r="H83" s="11">
        <f t="shared" si="46"/>
        <v>2.0486349155139735E-2</v>
      </c>
      <c r="J83" s="170">
        <f t="shared" si="57"/>
        <v>26419</v>
      </c>
      <c r="K83" s="16">
        <f t="shared" si="58"/>
        <v>390</v>
      </c>
      <c r="L83" s="17">
        <f t="shared" si="47"/>
        <v>1.4983287871220562E-2</v>
      </c>
      <c r="M83" s="5">
        <f t="shared" si="48"/>
        <v>1114</v>
      </c>
      <c r="N83" s="6">
        <f t="shared" si="44"/>
        <v>4.4022920371468093E-2</v>
      </c>
      <c r="P83" s="172">
        <f t="shared" si="49"/>
        <v>26683</v>
      </c>
      <c r="Q83" s="33">
        <f t="shared" si="59"/>
        <v>394</v>
      </c>
      <c r="R83" s="34">
        <f t="shared" si="50"/>
        <v>1.4987257027654152E-2</v>
      </c>
      <c r="S83" s="5">
        <f t="shared" si="51"/>
        <v>264</v>
      </c>
      <c r="T83" s="64">
        <f t="shared" si="52"/>
        <v>9.8939399617734135E-3</v>
      </c>
      <c r="V83" s="174">
        <f t="shared" si="53"/>
        <v>26816</v>
      </c>
      <c r="W83" s="40">
        <f t="shared" si="60"/>
        <v>396</v>
      </c>
      <c r="X83" s="41">
        <f t="shared" si="54"/>
        <v>1.4988644965934899E-2</v>
      </c>
      <c r="Y83" s="5">
        <f t="shared" si="55"/>
        <v>133</v>
      </c>
      <c r="Z83" s="6">
        <f t="shared" si="56"/>
        <v>4.9597255369928398E-3</v>
      </c>
    </row>
    <row r="84" spans="1:26" s="7" customFormat="1" x14ac:dyDescent="0.25">
      <c r="A84" s="7" t="s">
        <v>204</v>
      </c>
      <c r="B84" s="7" t="s">
        <v>2</v>
      </c>
      <c r="D84" s="7" t="s">
        <v>5</v>
      </c>
      <c r="E84" s="8">
        <v>19</v>
      </c>
      <c r="F84" s="9">
        <v>25817</v>
      </c>
      <c r="G84" s="10">
        <f t="shared" si="45"/>
        <v>512</v>
      </c>
      <c r="H84" s="11">
        <f t="shared" si="46"/>
        <v>2.0233155502865047E-2</v>
      </c>
      <c r="J84" s="170">
        <f t="shared" si="57"/>
        <v>26815</v>
      </c>
      <c r="K84" s="16">
        <f t="shared" si="58"/>
        <v>396</v>
      </c>
      <c r="L84" s="17">
        <f t="shared" si="47"/>
        <v>1.4989212309322836E-2</v>
      </c>
      <c r="M84" s="5">
        <f t="shared" si="48"/>
        <v>998</v>
      </c>
      <c r="N84" s="6">
        <f t="shared" si="44"/>
        <v>3.8656699074253398E-2</v>
      </c>
      <c r="P84" s="172">
        <f t="shared" si="49"/>
        <v>27083</v>
      </c>
      <c r="Q84" s="33">
        <f t="shared" si="59"/>
        <v>400</v>
      </c>
      <c r="R84" s="34">
        <f t="shared" si="50"/>
        <v>1.4990818123899111E-2</v>
      </c>
      <c r="S84" s="5">
        <f t="shared" si="51"/>
        <v>268</v>
      </c>
      <c r="T84" s="64">
        <f t="shared" si="52"/>
        <v>9.8955064062326917E-3</v>
      </c>
      <c r="V84" s="174">
        <f t="shared" si="53"/>
        <v>27218</v>
      </c>
      <c r="W84" s="40">
        <f t="shared" si="60"/>
        <v>402</v>
      </c>
      <c r="X84" s="41">
        <f t="shared" si="54"/>
        <v>1.4991050119331743E-2</v>
      </c>
      <c r="Y84" s="5">
        <f t="shared" si="55"/>
        <v>135</v>
      </c>
      <c r="Z84" s="6">
        <f t="shared" si="56"/>
        <v>4.9599529722977442E-3</v>
      </c>
    </row>
    <row r="85" spans="1:26" s="7" customFormat="1" x14ac:dyDescent="0.25">
      <c r="A85" s="7" t="s">
        <v>205</v>
      </c>
      <c r="B85" s="7" t="s">
        <v>2</v>
      </c>
      <c r="D85" s="7" t="s">
        <v>5</v>
      </c>
      <c r="E85" s="8">
        <v>20</v>
      </c>
      <c r="F85" s="9">
        <v>26329</v>
      </c>
      <c r="G85" s="10">
        <f t="shared" si="45"/>
        <v>512</v>
      </c>
      <c r="H85" s="11">
        <f t="shared" si="46"/>
        <v>1.983189371344463E-2</v>
      </c>
      <c r="J85" s="170">
        <f t="shared" si="57"/>
        <v>27217</v>
      </c>
      <c r="K85" s="16">
        <f t="shared" si="58"/>
        <v>402</v>
      </c>
      <c r="L85" s="17">
        <f t="shared" si="47"/>
        <v>1.4991609173969793E-2</v>
      </c>
      <c r="M85" s="5">
        <f t="shared" si="48"/>
        <v>888</v>
      </c>
      <c r="N85" s="6">
        <f t="shared" si="44"/>
        <v>3.3727069011356296E-2</v>
      </c>
      <c r="P85" s="172">
        <f t="shared" si="49"/>
        <v>27489</v>
      </c>
      <c r="Q85" s="33">
        <f t="shared" si="59"/>
        <v>406</v>
      </c>
      <c r="R85" s="34">
        <f t="shared" si="50"/>
        <v>1.4990953734815198E-2</v>
      </c>
      <c r="S85" s="5">
        <f t="shared" si="51"/>
        <v>272</v>
      </c>
      <c r="T85" s="64">
        <f t="shared" si="52"/>
        <v>9.8948670377241813E-3</v>
      </c>
      <c r="V85" s="174">
        <f t="shared" si="53"/>
        <v>27626</v>
      </c>
      <c r="W85" s="40">
        <f t="shared" si="60"/>
        <v>408</v>
      </c>
      <c r="X85" s="41">
        <f t="shared" si="54"/>
        <v>1.4990080094055405E-2</v>
      </c>
      <c r="Y85" s="5">
        <f t="shared" si="55"/>
        <v>137</v>
      </c>
      <c r="Z85" s="6">
        <f t="shared" si="56"/>
        <v>4.9590965032939981E-3</v>
      </c>
    </row>
    <row r="86" spans="1:26" s="7" customFormat="1" x14ac:dyDescent="0.25">
      <c r="A86" s="7" t="s">
        <v>206</v>
      </c>
      <c r="B86" s="7" t="s">
        <v>2</v>
      </c>
      <c r="D86" s="7" t="s">
        <v>5</v>
      </c>
      <c r="E86" s="8">
        <v>21</v>
      </c>
      <c r="F86" s="9">
        <v>26838</v>
      </c>
      <c r="G86" s="10">
        <f t="shared" si="45"/>
        <v>509</v>
      </c>
      <c r="H86" s="11">
        <f t="shared" si="46"/>
        <v>1.9332295187815717E-2</v>
      </c>
      <c r="J86" s="170">
        <f t="shared" si="57"/>
        <v>27625</v>
      </c>
      <c r="K86" s="16">
        <f t="shared" si="58"/>
        <v>408</v>
      </c>
      <c r="L86" s="17">
        <f t="shared" si="47"/>
        <v>1.4990630855715179E-2</v>
      </c>
      <c r="M86" s="5">
        <f t="shared" si="48"/>
        <v>787</v>
      </c>
      <c r="N86" s="6">
        <f t="shared" si="44"/>
        <v>2.9324092704374395E-2</v>
      </c>
      <c r="P86" s="172">
        <f t="shared" si="49"/>
        <v>27901</v>
      </c>
      <c r="Q86" s="33">
        <f t="shared" si="59"/>
        <v>412</v>
      </c>
      <c r="R86" s="34">
        <f t="shared" si="50"/>
        <v>1.4987813307141037E-2</v>
      </c>
      <c r="S86" s="5">
        <f t="shared" si="51"/>
        <v>276</v>
      </c>
      <c r="T86" s="64">
        <f t="shared" si="52"/>
        <v>9.892118562058707E-3</v>
      </c>
      <c r="V86" s="174">
        <f t="shared" si="53"/>
        <v>28041</v>
      </c>
      <c r="W86" s="40">
        <f t="shared" si="60"/>
        <v>415</v>
      </c>
      <c r="X86" s="41">
        <f t="shared" si="54"/>
        <v>1.5022080648664301E-2</v>
      </c>
      <c r="Y86" s="5">
        <f t="shared" si="55"/>
        <v>140</v>
      </c>
      <c r="Z86" s="6">
        <f t="shared" si="56"/>
        <v>4.9926892764166758E-3</v>
      </c>
    </row>
    <row r="87" spans="1:26" s="7" customFormat="1" x14ac:dyDescent="0.25">
      <c r="A87" s="7" t="s">
        <v>207</v>
      </c>
      <c r="B87" s="7" t="s">
        <v>2</v>
      </c>
      <c r="D87" s="7" t="s">
        <v>5</v>
      </c>
      <c r="E87" s="7">
        <v>22</v>
      </c>
      <c r="F87" s="9">
        <v>27853</v>
      </c>
      <c r="G87" s="10">
        <f t="shared" si="45"/>
        <v>1015</v>
      </c>
      <c r="H87" s="11">
        <f t="shared" si="46"/>
        <v>3.7819509650495568E-2</v>
      </c>
      <c r="J87" s="170">
        <f t="shared" si="57"/>
        <v>28039</v>
      </c>
      <c r="K87" s="16">
        <f t="shared" si="58"/>
        <v>414</v>
      </c>
      <c r="L87" s="17">
        <f t="shared" si="47"/>
        <v>1.4986425339366515E-2</v>
      </c>
      <c r="M87" s="5">
        <f t="shared" si="48"/>
        <v>186</v>
      </c>
      <c r="N87" s="6">
        <f t="shared" si="44"/>
        <v>6.677916202922486E-3</v>
      </c>
      <c r="P87" s="172">
        <f t="shared" si="49"/>
        <v>28319</v>
      </c>
      <c r="Q87" s="35">
        <f t="shared" si="59"/>
        <v>418</v>
      </c>
      <c r="R87" s="36">
        <f t="shared" si="50"/>
        <v>1.4981541880219346E-2</v>
      </c>
      <c r="S87" s="5">
        <f t="shared" si="51"/>
        <v>280</v>
      </c>
      <c r="T87" s="64">
        <f t="shared" si="52"/>
        <v>9.8873547794766769E-3</v>
      </c>
      <c r="V87" s="174">
        <f t="shared" si="53"/>
        <v>28461</v>
      </c>
      <c r="W87" s="42">
        <f t="shared" si="60"/>
        <v>420</v>
      </c>
      <c r="X87" s="43">
        <f t="shared" si="54"/>
        <v>1.4978067829250027E-2</v>
      </c>
      <c r="Y87" s="5">
        <f t="shared" si="55"/>
        <v>142</v>
      </c>
      <c r="Z87" s="6">
        <f t="shared" si="56"/>
        <v>4.9892835810407222E-3</v>
      </c>
    </row>
    <row r="88" spans="1:26" s="7" customFormat="1" x14ac:dyDescent="0.25">
      <c r="A88" s="55" t="s">
        <v>21</v>
      </c>
      <c r="B88" s="56"/>
      <c r="C88" s="56"/>
      <c r="D88" s="56" t="s">
        <v>5</v>
      </c>
      <c r="E88" s="57">
        <v>23</v>
      </c>
      <c r="F88" s="70"/>
      <c r="G88" s="71"/>
      <c r="H88" s="72"/>
      <c r="I88" s="56"/>
      <c r="J88" s="171">
        <f t="shared" si="57"/>
        <v>28460</v>
      </c>
      <c r="K88" s="59">
        <f t="shared" si="58"/>
        <v>421</v>
      </c>
      <c r="L88" s="60">
        <f t="shared" ref="L88:L90" si="61">+(J88-J87)/J87</f>
        <v>1.5014800813153107E-2</v>
      </c>
      <c r="M88" s="73"/>
      <c r="N88" s="74"/>
      <c r="O88" s="56"/>
      <c r="P88" s="173">
        <f t="shared" si="49"/>
        <v>28745</v>
      </c>
      <c r="Q88" s="62">
        <f t="shared" si="59"/>
        <v>426</v>
      </c>
      <c r="R88" s="63">
        <f t="shared" ref="R88:R91" si="62">+(P88-P87)/P87</f>
        <v>1.5042904057346658E-2</v>
      </c>
      <c r="S88" s="73">
        <f t="shared" si="51"/>
        <v>285</v>
      </c>
      <c r="T88" s="75">
        <f t="shared" si="52"/>
        <v>9.9147677857018609E-3</v>
      </c>
      <c r="U88" s="56"/>
      <c r="V88" s="175">
        <f t="shared" si="53"/>
        <v>28889</v>
      </c>
      <c r="W88" s="76">
        <f t="shared" si="60"/>
        <v>428</v>
      </c>
      <c r="X88" s="77">
        <f t="shared" ref="X88:X92" si="63">+(V88-V87)/V87</f>
        <v>1.5038122342855136E-2</v>
      </c>
      <c r="Y88" s="73">
        <f t="shared" si="55"/>
        <v>144</v>
      </c>
      <c r="Z88" s="74">
        <f t="shared" si="56"/>
        <v>4.984596213091488E-3</v>
      </c>
    </row>
    <row r="89" spans="1:26" s="7" customFormat="1" x14ac:dyDescent="0.25">
      <c r="A89" s="55" t="s">
        <v>22</v>
      </c>
      <c r="B89" s="56"/>
      <c r="C89" s="56"/>
      <c r="D89" s="56" t="s">
        <v>5</v>
      </c>
      <c r="E89" s="57">
        <v>24</v>
      </c>
      <c r="F89" s="70"/>
      <c r="G89" s="71"/>
      <c r="H89" s="72"/>
      <c r="I89" s="56"/>
      <c r="J89" s="171">
        <f t="shared" si="57"/>
        <v>28887</v>
      </c>
      <c r="K89" s="59">
        <f t="shared" si="58"/>
        <v>427</v>
      </c>
      <c r="L89" s="60">
        <f t="shared" si="61"/>
        <v>1.500351370344343E-2</v>
      </c>
      <c r="M89" s="73"/>
      <c r="N89" s="74"/>
      <c r="O89" s="56"/>
      <c r="P89" s="173">
        <f t="shared" si="49"/>
        <v>29176</v>
      </c>
      <c r="Q89" s="62">
        <f t="shared" si="59"/>
        <v>431</v>
      </c>
      <c r="R89" s="63">
        <f t="shared" si="62"/>
        <v>1.4993911984692991E-2</v>
      </c>
      <c r="S89" s="73">
        <f t="shared" si="51"/>
        <v>289</v>
      </c>
      <c r="T89" s="75">
        <f t="shared" si="52"/>
        <v>9.9054017000274192E-3</v>
      </c>
      <c r="U89" s="56"/>
      <c r="V89" s="175">
        <f t="shared" si="53"/>
        <v>29322</v>
      </c>
      <c r="W89" s="76">
        <f t="shared" si="60"/>
        <v>433</v>
      </c>
      <c r="X89" s="77">
        <f t="shared" si="63"/>
        <v>1.4988403890754266E-2</v>
      </c>
      <c r="Y89" s="73">
        <f t="shared" si="55"/>
        <v>146</v>
      </c>
      <c r="Z89" s="74">
        <f t="shared" si="56"/>
        <v>4.9791965077416274E-3</v>
      </c>
    </row>
    <row r="90" spans="1:26" s="7" customFormat="1" x14ac:dyDescent="0.25">
      <c r="A90" s="55" t="s">
        <v>23</v>
      </c>
      <c r="B90" s="56"/>
      <c r="C90" s="56"/>
      <c r="D90" s="56" t="s">
        <v>5</v>
      </c>
      <c r="E90" s="57">
        <v>25</v>
      </c>
      <c r="F90" s="70"/>
      <c r="G90" s="71"/>
      <c r="H90" s="72"/>
      <c r="I90" s="56"/>
      <c r="J90" s="171">
        <f t="shared" si="57"/>
        <v>29320</v>
      </c>
      <c r="K90" s="59">
        <f t="shared" si="58"/>
        <v>433</v>
      </c>
      <c r="L90" s="60">
        <f t="shared" si="61"/>
        <v>1.4989441617336518E-2</v>
      </c>
      <c r="M90" s="73"/>
      <c r="N90" s="74"/>
      <c r="O90" s="56"/>
      <c r="P90" s="173">
        <f t="shared" si="49"/>
        <v>29613</v>
      </c>
      <c r="Q90" s="62">
        <f t="shared" si="59"/>
        <v>437</v>
      </c>
      <c r="R90" s="63">
        <f t="shared" si="62"/>
        <v>1.4978064162325199E-2</v>
      </c>
      <c r="S90" s="73">
        <f t="shared" si="51"/>
        <v>293</v>
      </c>
      <c r="T90" s="75">
        <f t="shared" si="52"/>
        <v>9.894303177658461E-3</v>
      </c>
      <c r="U90" s="56"/>
      <c r="V90" s="175">
        <f t="shared" si="53"/>
        <v>29761</v>
      </c>
      <c r="W90" s="76">
        <f t="shared" si="60"/>
        <v>439</v>
      </c>
      <c r="X90" s="77">
        <f t="shared" si="63"/>
        <v>1.4971693608894346E-2</v>
      </c>
      <c r="Y90" s="73">
        <f t="shared" si="55"/>
        <v>148</v>
      </c>
      <c r="Z90" s="74">
        <f t="shared" si="56"/>
        <v>4.9729511777158028E-3</v>
      </c>
    </row>
    <row r="91" spans="1:26" s="7" customFormat="1" x14ac:dyDescent="0.25">
      <c r="A91" s="55" t="s">
        <v>24</v>
      </c>
      <c r="B91" s="56"/>
      <c r="C91" s="56"/>
      <c r="D91" s="56" t="s">
        <v>5</v>
      </c>
      <c r="E91" s="57">
        <v>26</v>
      </c>
      <c r="F91" s="70"/>
      <c r="G91" s="71"/>
      <c r="H91" s="72"/>
      <c r="I91" s="56"/>
      <c r="J91" s="58"/>
      <c r="K91" s="59"/>
      <c r="L91" s="60"/>
      <c r="M91" s="73"/>
      <c r="N91" s="74"/>
      <c r="O91" s="56"/>
      <c r="P91" s="173">
        <f t="shared" ref="P91" si="64">ROUND(P90*1.015,0)</f>
        <v>30057</v>
      </c>
      <c r="Q91" s="62">
        <f t="shared" si="59"/>
        <v>444</v>
      </c>
      <c r="R91" s="63">
        <f t="shared" si="62"/>
        <v>1.4993415054199169E-2</v>
      </c>
      <c r="S91" s="73"/>
      <c r="T91" s="75"/>
      <c r="U91" s="56"/>
      <c r="V91" s="175">
        <f t="shared" si="53"/>
        <v>30207</v>
      </c>
      <c r="W91" s="76">
        <f t="shared" si="60"/>
        <v>446</v>
      </c>
      <c r="X91" s="77">
        <f t="shared" si="63"/>
        <v>1.4986055576089513E-2</v>
      </c>
      <c r="Y91" s="73">
        <f t="shared" si="55"/>
        <v>150</v>
      </c>
      <c r="Z91" s="74">
        <f t="shared" si="56"/>
        <v>4.9657364187108951E-3</v>
      </c>
    </row>
    <row r="92" spans="1:26" s="7" customFormat="1" x14ac:dyDescent="0.25">
      <c r="A92" s="55" t="s">
        <v>25</v>
      </c>
      <c r="B92" s="56"/>
      <c r="C92" s="56"/>
      <c r="D92" s="56" t="s">
        <v>5</v>
      </c>
      <c r="E92" s="57">
        <v>27</v>
      </c>
      <c r="F92" s="70"/>
      <c r="G92" s="71"/>
      <c r="H92" s="72"/>
      <c r="I92" s="56"/>
      <c r="J92" s="58"/>
      <c r="K92" s="59"/>
      <c r="L92" s="60"/>
      <c r="M92" s="73"/>
      <c r="N92" s="74"/>
      <c r="O92" s="56"/>
      <c r="P92" s="61"/>
      <c r="Q92" s="62"/>
      <c r="R92" s="63"/>
      <c r="S92" s="73"/>
      <c r="T92" s="75"/>
      <c r="U92" s="56"/>
      <c r="V92" s="175">
        <f t="shared" ref="V92" si="65">ROUND(V91*1.015,0)</f>
        <v>30660</v>
      </c>
      <c r="W92" s="76">
        <f t="shared" si="60"/>
        <v>453</v>
      </c>
      <c r="X92" s="77">
        <f t="shared" si="63"/>
        <v>1.4996523984506903E-2</v>
      </c>
      <c r="Y92" s="73"/>
      <c r="Z92" s="74"/>
    </row>
    <row r="93" spans="1:26" s="7" customFormat="1" x14ac:dyDescent="0.25">
      <c r="F93" s="9"/>
      <c r="G93" s="10"/>
      <c r="H93" s="11"/>
      <c r="J93" s="58"/>
      <c r="K93" s="15"/>
      <c r="L93" s="15"/>
      <c r="P93" s="61"/>
      <c r="Q93" s="31"/>
      <c r="R93" s="31"/>
      <c r="T93" s="66"/>
      <c r="V93" s="175"/>
      <c r="W93" s="38"/>
      <c r="X93" s="38"/>
      <c r="Y93" s="5"/>
      <c r="Z93" s="6"/>
    </row>
    <row r="94" spans="1:26" s="7" customFormat="1" x14ac:dyDescent="0.25">
      <c r="A94" s="21"/>
      <c r="B94" s="21"/>
      <c r="C94" s="21"/>
      <c r="D94" s="21"/>
      <c r="E94" s="21"/>
      <c r="F94" s="22"/>
      <c r="G94" s="22"/>
      <c r="H94" s="23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9"/>
      <c r="T94" s="68"/>
      <c r="U94" s="21"/>
      <c r="V94" s="21"/>
      <c r="W94" s="21"/>
      <c r="X94" s="21"/>
      <c r="Y94" s="29"/>
      <c r="Z94" s="21"/>
    </row>
    <row r="95" spans="1:26" s="7" customFormat="1" x14ac:dyDescent="0.25">
      <c r="A95" s="7" t="s">
        <v>208</v>
      </c>
      <c r="B95" s="7" t="s">
        <v>2</v>
      </c>
      <c r="D95" s="7" t="s">
        <v>6</v>
      </c>
      <c r="E95" s="8">
        <v>1</v>
      </c>
      <c r="F95" s="9">
        <v>22421</v>
      </c>
      <c r="J95" s="170">
        <f>+ROUND(F95,0)</f>
        <v>22421</v>
      </c>
      <c r="K95" s="15"/>
      <c r="L95" s="15"/>
      <c r="M95" s="5"/>
      <c r="N95" s="6">
        <f t="shared" ref="N95:N116" si="66">+M95/F95</f>
        <v>0</v>
      </c>
      <c r="P95" s="172">
        <f>ROUND(J95*(1+P$5),0)</f>
        <v>22645</v>
      </c>
      <c r="Q95" s="32"/>
      <c r="R95" s="32"/>
      <c r="S95" s="5">
        <f>+P95-J95</f>
        <v>224</v>
      </c>
      <c r="T95" s="64">
        <f>+S95/P95</f>
        <v>9.8918083462132926E-3</v>
      </c>
      <c r="V95" s="174">
        <f>ROUND(P95*(1+V$5),0)</f>
        <v>22758</v>
      </c>
      <c r="W95" s="39"/>
      <c r="X95" s="39"/>
      <c r="Y95" s="5">
        <f>+V95-P95</f>
        <v>113</v>
      </c>
      <c r="Z95" s="6">
        <f>+Y95/V95</f>
        <v>4.9652869320678441E-3</v>
      </c>
    </row>
    <row r="96" spans="1:26" s="7" customFormat="1" x14ac:dyDescent="0.25">
      <c r="A96" s="7" t="s">
        <v>209</v>
      </c>
      <c r="B96" s="7" t="s">
        <v>2</v>
      </c>
      <c r="D96" s="7" t="s">
        <v>6</v>
      </c>
      <c r="E96" s="8">
        <v>2</v>
      </c>
      <c r="F96" s="9">
        <v>22643</v>
      </c>
      <c r="G96" s="10">
        <f t="shared" ref="G96:G116" si="67">+F96-F95</f>
        <v>222</v>
      </c>
      <c r="H96" s="11">
        <f t="shared" ref="H96:H116" si="68">+(F96-F95)/F95</f>
        <v>9.9014316935016281E-3</v>
      </c>
      <c r="J96" s="170">
        <f>ROUND(J95*1.015,0)</f>
        <v>22757</v>
      </c>
      <c r="K96" s="16">
        <f>+J96-J95</f>
        <v>336</v>
      </c>
      <c r="L96" s="17">
        <f t="shared" ref="L96:L116" si="69">+(J96-J95)/J95</f>
        <v>1.4985950671245708E-2</v>
      </c>
      <c r="M96" s="5">
        <f t="shared" ref="M96:M116" si="70">+J96-F96</f>
        <v>114</v>
      </c>
      <c r="N96" s="6">
        <f t="shared" si="66"/>
        <v>5.0346685509870598E-3</v>
      </c>
      <c r="P96" s="172">
        <f t="shared" ref="P96:P119" si="71">ROUND(J96*(1+P$5),0)</f>
        <v>22985</v>
      </c>
      <c r="Q96" s="33">
        <f>+P96-P95</f>
        <v>340</v>
      </c>
      <c r="R96" s="34">
        <f t="shared" ref="R96:R116" si="72">+(P96-P95)/P95</f>
        <v>1.5014351954073748E-2</v>
      </c>
      <c r="S96" s="5">
        <f t="shared" ref="S96:S119" si="73">+P96-J96</f>
        <v>228</v>
      </c>
      <c r="T96" s="64">
        <f t="shared" ref="T96:T119" si="74">+S96/P96</f>
        <v>9.9195127256906674E-3</v>
      </c>
      <c r="V96" s="174">
        <f t="shared" ref="V96:V120" si="75">ROUND(P96*(1+V$5),0)</f>
        <v>23100</v>
      </c>
      <c r="W96" s="40">
        <f>+V96-V95</f>
        <v>342</v>
      </c>
      <c r="X96" s="41">
        <f t="shared" ref="X96:X116" si="76">+(V96-V95)/V95</f>
        <v>1.5027682573161087E-2</v>
      </c>
      <c r="Y96" s="5">
        <f t="shared" ref="Y96:Y120" si="77">+V96-P96</f>
        <v>115</v>
      </c>
      <c r="Z96" s="6">
        <f t="shared" ref="Z96:Z120" si="78">+Y96/V96</f>
        <v>4.9783549783549786E-3</v>
      </c>
    </row>
    <row r="97" spans="1:26" s="7" customFormat="1" x14ac:dyDescent="0.25">
      <c r="A97" s="7" t="s">
        <v>34</v>
      </c>
      <c r="B97" s="7" t="s">
        <v>2</v>
      </c>
      <c r="D97" s="7" t="s">
        <v>6</v>
      </c>
      <c r="E97" s="8">
        <v>3</v>
      </c>
      <c r="F97" s="9">
        <v>22865</v>
      </c>
      <c r="G97" s="10">
        <f t="shared" si="67"/>
        <v>222</v>
      </c>
      <c r="H97" s="11">
        <f t="shared" si="68"/>
        <v>9.804354546659011E-3</v>
      </c>
      <c r="J97" s="170">
        <f t="shared" ref="J97:J119" si="79">ROUND(J96*1.015,0)</f>
        <v>23098</v>
      </c>
      <c r="K97" s="16">
        <f t="shared" ref="K97:K119" si="80">+J97-J96</f>
        <v>341</v>
      </c>
      <c r="L97" s="17">
        <f t="shared" si="69"/>
        <v>1.4984400404271214E-2</v>
      </c>
      <c r="M97" s="5">
        <f t="shared" si="70"/>
        <v>233</v>
      </c>
      <c r="N97" s="6">
        <f t="shared" si="66"/>
        <v>1.0190247102558496E-2</v>
      </c>
      <c r="P97" s="172">
        <f t="shared" si="71"/>
        <v>23329</v>
      </c>
      <c r="Q97" s="33">
        <f t="shared" ref="Q97:Q120" si="81">+P97-P96</f>
        <v>344</v>
      </c>
      <c r="R97" s="34">
        <f t="shared" si="72"/>
        <v>1.4966282358059604E-2</v>
      </c>
      <c r="S97" s="5">
        <f t="shared" si="73"/>
        <v>231</v>
      </c>
      <c r="T97" s="64">
        <f t="shared" si="74"/>
        <v>9.9018389129409742E-3</v>
      </c>
      <c r="V97" s="174">
        <f t="shared" si="75"/>
        <v>23446</v>
      </c>
      <c r="W97" s="40">
        <f t="shared" ref="W97:W121" si="82">+V97-V96</f>
        <v>346</v>
      </c>
      <c r="X97" s="41">
        <f t="shared" si="76"/>
        <v>1.4978354978354978E-2</v>
      </c>
      <c r="Y97" s="5">
        <f t="shared" si="77"/>
        <v>117</v>
      </c>
      <c r="Z97" s="6">
        <f t="shared" si="78"/>
        <v>4.9901902243453039E-3</v>
      </c>
    </row>
    <row r="98" spans="1:26" s="7" customFormat="1" x14ac:dyDescent="0.25">
      <c r="A98" s="7" t="s">
        <v>35</v>
      </c>
      <c r="B98" s="7" t="s">
        <v>2</v>
      </c>
      <c r="D98" s="7" t="s">
        <v>6</v>
      </c>
      <c r="E98" s="8">
        <v>4</v>
      </c>
      <c r="F98" s="9">
        <v>23083</v>
      </c>
      <c r="G98" s="10">
        <f t="shared" si="67"/>
        <v>218</v>
      </c>
      <c r="H98" s="11">
        <f t="shared" si="68"/>
        <v>9.5342226109774771E-3</v>
      </c>
      <c r="J98" s="170">
        <f t="shared" si="79"/>
        <v>23444</v>
      </c>
      <c r="K98" s="16">
        <f t="shared" si="80"/>
        <v>346</v>
      </c>
      <c r="L98" s="17">
        <f t="shared" si="69"/>
        <v>1.4979651917914972E-2</v>
      </c>
      <c r="M98" s="5">
        <f t="shared" si="70"/>
        <v>361</v>
      </c>
      <c r="N98" s="6">
        <f t="shared" si="66"/>
        <v>1.5639215006714897E-2</v>
      </c>
      <c r="P98" s="172">
        <f t="shared" si="71"/>
        <v>23678</v>
      </c>
      <c r="Q98" s="33">
        <f t="shared" si="81"/>
        <v>349</v>
      </c>
      <c r="R98" s="34">
        <f t="shared" si="72"/>
        <v>1.4959921128209524E-2</v>
      </c>
      <c r="S98" s="5">
        <f t="shared" si="73"/>
        <v>234</v>
      </c>
      <c r="T98" s="64">
        <f t="shared" si="74"/>
        <v>9.8825914350874223E-3</v>
      </c>
      <c r="V98" s="174">
        <f t="shared" si="75"/>
        <v>23796</v>
      </c>
      <c r="W98" s="40">
        <f t="shared" si="82"/>
        <v>350</v>
      </c>
      <c r="X98" s="41">
        <f t="shared" si="76"/>
        <v>1.4927919474537234E-2</v>
      </c>
      <c r="Y98" s="5">
        <f t="shared" si="77"/>
        <v>118</v>
      </c>
      <c r="Z98" s="6">
        <f t="shared" si="78"/>
        <v>4.9588166078332494E-3</v>
      </c>
    </row>
    <row r="99" spans="1:26" s="7" customFormat="1" x14ac:dyDescent="0.25">
      <c r="A99" s="7" t="s">
        <v>210</v>
      </c>
      <c r="B99" s="7" t="s">
        <v>2</v>
      </c>
      <c r="D99" s="7" t="s">
        <v>6</v>
      </c>
      <c r="E99" s="8">
        <v>5</v>
      </c>
      <c r="F99" s="9">
        <v>23192</v>
      </c>
      <c r="G99" s="10">
        <f t="shared" si="67"/>
        <v>109</v>
      </c>
      <c r="H99" s="11">
        <f t="shared" si="68"/>
        <v>4.7220898496729193E-3</v>
      </c>
      <c r="J99" s="170">
        <f t="shared" si="79"/>
        <v>23796</v>
      </c>
      <c r="K99" s="16">
        <f t="shared" si="80"/>
        <v>352</v>
      </c>
      <c r="L99" s="17">
        <f t="shared" si="69"/>
        <v>1.5014502644599897E-2</v>
      </c>
      <c r="M99" s="5">
        <f t="shared" si="70"/>
        <v>604</v>
      </c>
      <c r="N99" s="6">
        <f t="shared" si="66"/>
        <v>2.6043463263194205E-2</v>
      </c>
      <c r="P99" s="172">
        <f t="shared" si="71"/>
        <v>24034</v>
      </c>
      <c r="Q99" s="33">
        <f t="shared" si="81"/>
        <v>356</v>
      </c>
      <c r="R99" s="34">
        <f t="shared" si="72"/>
        <v>1.5035053636286849E-2</v>
      </c>
      <c r="S99" s="5">
        <f t="shared" si="73"/>
        <v>238</v>
      </c>
      <c r="T99" s="64">
        <f t="shared" si="74"/>
        <v>9.9026379295997329E-3</v>
      </c>
      <c r="V99" s="174">
        <f t="shared" si="75"/>
        <v>24154</v>
      </c>
      <c r="W99" s="40">
        <f t="shared" si="82"/>
        <v>358</v>
      </c>
      <c r="X99" s="41">
        <f t="shared" si="76"/>
        <v>1.5044545301731384E-2</v>
      </c>
      <c r="Y99" s="5">
        <f t="shared" si="77"/>
        <v>120</v>
      </c>
      <c r="Z99" s="6">
        <f t="shared" si="78"/>
        <v>4.9681212221578206E-3</v>
      </c>
    </row>
    <row r="100" spans="1:26" s="7" customFormat="1" x14ac:dyDescent="0.25">
      <c r="A100" s="7" t="s">
        <v>211</v>
      </c>
      <c r="B100" s="7" t="s">
        <v>2</v>
      </c>
      <c r="D100" s="7" t="s">
        <v>6</v>
      </c>
      <c r="E100" s="8">
        <v>6</v>
      </c>
      <c r="F100" s="9">
        <v>23414</v>
      </c>
      <c r="G100" s="10">
        <f t="shared" si="67"/>
        <v>222</v>
      </c>
      <c r="H100" s="11">
        <f t="shared" si="68"/>
        <v>9.572266298723698E-3</v>
      </c>
      <c r="J100" s="170">
        <f t="shared" si="79"/>
        <v>24153</v>
      </c>
      <c r="K100" s="16">
        <f t="shared" si="80"/>
        <v>357</v>
      </c>
      <c r="L100" s="17">
        <f t="shared" si="69"/>
        <v>1.5002521432173475E-2</v>
      </c>
      <c r="M100" s="5">
        <f t="shared" si="70"/>
        <v>739</v>
      </c>
      <c r="N100" s="6">
        <f t="shared" si="66"/>
        <v>3.1562313145981034E-2</v>
      </c>
      <c r="P100" s="172">
        <f t="shared" si="71"/>
        <v>24395</v>
      </c>
      <c r="Q100" s="33">
        <f t="shared" si="81"/>
        <v>361</v>
      </c>
      <c r="R100" s="34">
        <f t="shared" si="72"/>
        <v>1.5020387783972706E-2</v>
      </c>
      <c r="S100" s="5">
        <f t="shared" si="73"/>
        <v>242</v>
      </c>
      <c r="T100" s="64">
        <f t="shared" si="74"/>
        <v>9.9200655872104943E-3</v>
      </c>
      <c r="V100" s="174">
        <f t="shared" si="75"/>
        <v>24517</v>
      </c>
      <c r="W100" s="40">
        <f t="shared" si="82"/>
        <v>363</v>
      </c>
      <c r="X100" s="41">
        <f t="shared" si="76"/>
        <v>1.5028566697027408E-2</v>
      </c>
      <c r="Y100" s="5">
        <f t="shared" si="77"/>
        <v>122</v>
      </c>
      <c r="Z100" s="6">
        <f t="shared" si="78"/>
        <v>4.976139005587959E-3</v>
      </c>
    </row>
    <row r="101" spans="1:26" s="7" customFormat="1" x14ac:dyDescent="0.25">
      <c r="A101" s="7" t="s">
        <v>212</v>
      </c>
      <c r="B101" s="7" t="s">
        <v>2</v>
      </c>
      <c r="D101" s="7" t="s">
        <v>6</v>
      </c>
      <c r="E101" s="8">
        <v>7</v>
      </c>
      <c r="F101" s="9">
        <v>23637</v>
      </c>
      <c r="G101" s="10">
        <f t="shared" si="67"/>
        <v>223</v>
      </c>
      <c r="H101" s="11">
        <f t="shared" si="68"/>
        <v>9.5242162808576065E-3</v>
      </c>
      <c r="J101" s="170">
        <f t="shared" si="79"/>
        <v>24515</v>
      </c>
      <c r="K101" s="16">
        <f t="shared" si="80"/>
        <v>362</v>
      </c>
      <c r="L101" s="17">
        <f t="shared" si="69"/>
        <v>1.4987786196331719E-2</v>
      </c>
      <c r="M101" s="5">
        <f t="shared" si="70"/>
        <v>878</v>
      </c>
      <c r="N101" s="6">
        <f t="shared" si="66"/>
        <v>3.7145153784321192E-2</v>
      </c>
      <c r="P101" s="172">
        <f t="shared" si="71"/>
        <v>24760</v>
      </c>
      <c r="Q101" s="33">
        <f t="shared" si="81"/>
        <v>365</v>
      </c>
      <c r="R101" s="34">
        <f t="shared" si="72"/>
        <v>1.4962082393933183E-2</v>
      </c>
      <c r="S101" s="5">
        <f t="shared" si="73"/>
        <v>245</v>
      </c>
      <c r="T101" s="64">
        <f t="shared" si="74"/>
        <v>9.8949919224555743E-3</v>
      </c>
      <c r="V101" s="174">
        <f t="shared" si="75"/>
        <v>24884</v>
      </c>
      <c r="W101" s="40">
        <f t="shared" si="82"/>
        <v>367</v>
      </c>
      <c r="X101" s="41">
        <f t="shared" si="76"/>
        <v>1.4969205041399845E-2</v>
      </c>
      <c r="Y101" s="5">
        <f t="shared" si="77"/>
        <v>124</v>
      </c>
      <c r="Z101" s="6">
        <f t="shared" si="78"/>
        <v>4.9831216846166213E-3</v>
      </c>
    </row>
    <row r="102" spans="1:26" s="7" customFormat="1" x14ac:dyDescent="0.25">
      <c r="A102" s="7" t="s">
        <v>213</v>
      </c>
      <c r="B102" s="7" t="s">
        <v>2</v>
      </c>
      <c r="D102" s="7" t="s">
        <v>6</v>
      </c>
      <c r="E102" s="8">
        <v>8</v>
      </c>
      <c r="F102" s="9">
        <v>23863</v>
      </c>
      <c r="G102" s="10">
        <f t="shared" si="67"/>
        <v>226</v>
      </c>
      <c r="H102" s="11">
        <f t="shared" si="68"/>
        <v>9.561281042433473E-3</v>
      </c>
      <c r="J102" s="170">
        <f t="shared" si="79"/>
        <v>24883</v>
      </c>
      <c r="K102" s="16">
        <f t="shared" si="80"/>
        <v>368</v>
      </c>
      <c r="L102" s="17">
        <f t="shared" si="69"/>
        <v>1.5011217621864165E-2</v>
      </c>
      <c r="M102" s="5">
        <f t="shared" si="70"/>
        <v>1020</v>
      </c>
      <c r="N102" s="6">
        <f t="shared" si="66"/>
        <v>4.2743996982776686E-2</v>
      </c>
      <c r="P102" s="172">
        <f t="shared" si="71"/>
        <v>25132</v>
      </c>
      <c r="Q102" s="33">
        <f t="shared" si="81"/>
        <v>372</v>
      </c>
      <c r="R102" s="34">
        <f t="shared" si="72"/>
        <v>1.5024232633279483E-2</v>
      </c>
      <c r="S102" s="5">
        <f t="shared" si="73"/>
        <v>249</v>
      </c>
      <c r="T102" s="64">
        <f t="shared" si="74"/>
        <v>9.9076874104727045E-3</v>
      </c>
      <c r="V102" s="174">
        <f t="shared" si="75"/>
        <v>25258</v>
      </c>
      <c r="W102" s="40">
        <f t="shared" si="82"/>
        <v>374</v>
      </c>
      <c r="X102" s="41">
        <f t="shared" si="76"/>
        <v>1.5029737984246906E-2</v>
      </c>
      <c r="Y102" s="5">
        <f t="shared" si="77"/>
        <v>126</v>
      </c>
      <c r="Z102" s="6">
        <f t="shared" si="78"/>
        <v>4.9885184891915431E-3</v>
      </c>
    </row>
    <row r="103" spans="1:26" s="7" customFormat="1" x14ac:dyDescent="0.25">
      <c r="A103" s="7" t="s">
        <v>214</v>
      </c>
      <c r="B103" s="7" t="s">
        <v>2</v>
      </c>
      <c r="D103" s="7" t="s">
        <v>6</v>
      </c>
      <c r="E103" s="8">
        <v>9</v>
      </c>
      <c r="F103" s="9">
        <v>24092</v>
      </c>
      <c r="G103" s="10">
        <f t="shared" si="67"/>
        <v>229</v>
      </c>
      <c r="H103" s="11">
        <f t="shared" si="68"/>
        <v>9.5964463814273149E-3</v>
      </c>
      <c r="J103" s="170">
        <f t="shared" si="79"/>
        <v>25256</v>
      </c>
      <c r="K103" s="16">
        <f t="shared" si="80"/>
        <v>373</v>
      </c>
      <c r="L103" s="17">
        <f t="shared" si="69"/>
        <v>1.4990153920347225E-2</v>
      </c>
      <c r="M103" s="5">
        <f t="shared" si="70"/>
        <v>1164</v>
      </c>
      <c r="N103" s="6">
        <f t="shared" si="66"/>
        <v>4.8314793292379213E-2</v>
      </c>
      <c r="P103" s="172">
        <f t="shared" si="71"/>
        <v>25509</v>
      </c>
      <c r="Q103" s="33">
        <f t="shared" si="81"/>
        <v>377</v>
      </c>
      <c r="R103" s="34">
        <f t="shared" si="72"/>
        <v>1.5000795798185581E-2</v>
      </c>
      <c r="S103" s="5">
        <f t="shared" si="73"/>
        <v>253</v>
      </c>
      <c r="T103" s="64">
        <f t="shared" si="74"/>
        <v>9.918068132815868E-3</v>
      </c>
      <c r="V103" s="174">
        <f t="shared" si="75"/>
        <v>25637</v>
      </c>
      <c r="W103" s="40">
        <f t="shared" si="82"/>
        <v>379</v>
      </c>
      <c r="X103" s="41">
        <f t="shared" si="76"/>
        <v>1.5005146884155515E-2</v>
      </c>
      <c r="Y103" s="5">
        <f t="shared" si="77"/>
        <v>128</v>
      </c>
      <c r="Z103" s="6">
        <f t="shared" si="78"/>
        <v>4.9927838670671297E-3</v>
      </c>
    </row>
    <row r="104" spans="1:26" s="7" customFormat="1" x14ac:dyDescent="0.25">
      <c r="A104" s="7" t="s">
        <v>215</v>
      </c>
      <c r="B104" s="7" t="s">
        <v>2</v>
      </c>
      <c r="D104" s="7" t="s">
        <v>6</v>
      </c>
      <c r="E104" s="8">
        <v>10</v>
      </c>
      <c r="F104" s="9">
        <v>24326</v>
      </c>
      <c r="G104" s="10">
        <f t="shared" si="67"/>
        <v>234</v>
      </c>
      <c r="H104" s="11">
        <f t="shared" si="68"/>
        <v>9.7127677237257189E-3</v>
      </c>
      <c r="J104" s="170">
        <f t="shared" si="79"/>
        <v>25635</v>
      </c>
      <c r="K104" s="16">
        <f t="shared" si="80"/>
        <v>379</v>
      </c>
      <c r="L104" s="17">
        <f t="shared" si="69"/>
        <v>1.5006335128286348E-2</v>
      </c>
      <c r="M104" s="5">
        <f t="shared" si="70"/>
        <v>1309</v>
      </c>
      <c r="N104" s="6">
        <f t="shared" si="66"/>
        <v>5.3810737482528979E-2</v>
      </c>
      <c r="P104" s="172">
        <f t="shared" si="71"/>
        <v>25891</v>
      </c>
      <c r="Q104" s="33">
        <f t="shared" si="81"/>
        <v>382</v>
      </c>
      <c r="R104" s="34">
        <f t="shared" si="72"/>
        <v>1.4975106825042142E-2</v>
      </c>
      <c r="S104" s="5">
        <f t="shared" si="73"/>
        <v>256</v>
      </c>
      <c r="T104" s="64">
        <f t="shared" si="74"/>
        <v>9.887605731721448E-3</v>
      </c>
      <c r="V104" s="174">
        <f t="shared" si="75"/>
        <v>26020</v>
      </c>
      <c r="W104" s="40">
        <f t="shared" si="82"/>
        <v>383</v>
      </c>
      <c r="X104" s="41">
        <f t="shared" si="76"/>
        <v>1.4939345477239926E-2</v>
      </c>
      <c r="Y104" s="5">
        <f t="shared" si="77"/>
        <v>129</v>
      </c>
      <c r="Z104" s="6">
        <f t="shared" si="78"/>
        <v>4.9577248270561104E-3</v>
      </c>
    </row>
    <row r="105" spans="1:26" s="7" customFormat="1" x14ac:dyDescent="0.25">
      <c r="A105" s="7" t="s">
        <v>216</v>
      </c>
      <c r="B105" s="7" t="s">
        <v>2</v>
      </c>
      <c r="D105" s="7" t="s">
        <v>6</v>
      </c>
      <c r="E105" s="8">
        <v>11</v>
      </c>
      <c r="F105" s="9">
        <v>24678</v>
      </c>
      <c r="G105" s="10">
        <f t="shared" si="67"/>
        <v>352</v>
      </c>
      <c r="H105" s="11">
        <f t="shared" si="68"/>
        <v>1.4470114281016197E-2</v>
      </c>
      <c r="J105" s="170">
        <f t="shared" si="79"/>
        <v>26020</v>
      </c>
      <c r="K105" s="16">
        <f t="shared" si="80"/>
        <v>385</v>
      </c>
      <c r="L105" s="17">
        <f t="shared" si="69"/>
        <v>1.5018529354398284E-2</v>
      </c>
      <c r="M105" s="5">
        <f t="shared" si="70"/>
        <v>1342</v>
      </c>
      <c r="N105" s="6">
        <f t="shared" si="66"/>
        <v>5.4380419807115651E-2</v>
      </c>
      <c r="P105" s="172">
        <f t="shared" si="71"/>
        <v>26280</v>
      </c>
      <c r="Q105" s="33">
        <f t="shared" si="81"/>
        <v>389</v>
      </c>
      <c r="R105" s="34">
        <f t="shared" si="72"/>
        <v>1.5024525897029855E-2</v>
      </c>
      <c r="S105" s="5">
        <f t="shared" si="73"/>
        <v>260</v>
      </c>
      <c r="T105" s="64">
        <f t="shared" si="74"/>
        <v>9.8934550989345504E-3</v>
      </c>
      <c r="V105" s="174">
        <f t="shared" si="75"/>
        <v>26411</v>
      </c>
      <c r="W105" s="40">
        <f t="shared" si="82"/>
        <v>391</v>
      </c>
      <c r="X105" s="41">
        <f t="shared" si="76"/>
        <v>1.5026902382782476E-2</v>
      </c>
      <c r="Y105" s="5">
        <f t="shared" si="77"/>
        <v>131</v>
      </c>
      <c r="Z105" s="6">
        <f t="shared" si="78"/>
        <v>4.9600545227367386E-3</v>
      </c>
    </row>
    <row r="106" spans="1:26" s="7" customFormat="1" x14ac:dyDescent="0.25">
      <c r="A106" s="7" t="s">
        <v>217</v>
      </c>
      <c r="B106" s="7" t="s">
        <v>2</v>
      </c>
      <c r="D106" s="7" t="s">
        <v>6</v>
      </c>
      <c r="E106" s="8">
        <v>12</v>
      </c>
      <c r="F106" s="9">
        <v>25076</v>
      </c>
      <c r="G106" s="10">
        <f t="shared" si="67"/>
        <v>398</v>
      </c>
      <c r="H106" s="11">
        <f t="shared" si="68"/>
        <v>1.6127725099278709E-2</v>
      </c>
      <c r="J106" s="170">
        <f t="shared" si="79"/>
        <v>26410</v>
      </c>
      <c r="K106" s="16">
        <f t="shared" si="80"/>
        <v>390</v>
      </c>
      <c r="L106" s="17">
        <f t="shared" si="69"/>
        <v>1.498847040737894E-2</v>
      </c>
      <c r="M106" s="5">
        <f t="shared" si="70"/>
        <v>1334</v>
      </c>
      <c r="N106" s="6">
        <f t="shared" si="66"/>
        <v>5.3198277237198915E-2</v>
      </c>
      <c r="P106" s="172">
        <f t="shared" si="71"/>
        <v>26674</v>
      </c>
      <c r="Q106" s="33">
        <f t="shared" si="81"/>
        <v>394</v>
      </c>
      <c r="R106" s="34">
        <f t="shared" si="72"/>
        <v>1.4992389649923896E-2</v>
      </c>
      <c r="S106" s="5">
        <f t="shared" si="73"/>
        <v>264</v>
      </c>
      <c r="T106" s="64">
        <f t="shared" si="74"/>
        <v>9.8972782484816682E-3</v>
      </c>
      <c r="V106" s="174">
        <f t="shared" si="75"/>
        <v>26807</v>
      </c>
      <c r="W106" s="40">
        <f t="shared" si="82"/>
        <v>396</v>
      </c>
      <c r="X106" s="41">
        <f t="shared" si="76"/>
        <v>1.4993752603082049E-2</v>
      </c>
      <c r="Y106" s="5">
        <f t="shared" si="77"/>
        <v>133</v>
      </c>
      <c r="Z106" s="6">
        <f t="shared" si="78"/>
        <v>4.9613906815384043E-3</v>
      </c>
    </row>
    <row r="107" spans="1:26" s="7" customFormat="1" x14ac:dyDescent="0.25">
      <c r="A107" s="7" t="s">
        <v>218</v>
      </c>
      <c r="B107" s="7" t="s">
        <v>2</v>
      </c>
      <c r="D107" s="7" t="s">
        <v>6</v>
      </c>
      <c r="E107" s="8">
        <v>13</v>
      </c>
      <c r="F107" s="9">
        <v>25476</v>
      </c>
      <c r="G107" s="10">
        <f t="shared" si="67"/>
        <v>400</v>
      </c>
      <c r="H107" s="11">
        <f t="shared" si="68"/>
        <v>1.5951507417450949E-2</v>
      </c>
      <c r="J107" s="170">
        <f t="shared" si="79"/>
        <v>26806</v>
      </c>
      <c r="K107" s="16">
        <f t="shared" si="80"/>
        <v>396</v>
      </c>
      <c r="L107" s="17">
        <f t="shared" si="69"/>
        <v>1.4994320333207118E-2</v>
      </c>
      <c r="M107" s="5">
        <f t="shared" si="70"/>
        <v>1330</v>
      </c>
      <c r="N107" s="6">
        <f t="shared" si="66"/>
        <v>5.2205997801852727E-2</v>
      </c>
      <c r="P107" s="172">
        <f t="shared" si="71"/>
        <v>27074</v>
      </c>
      <c r="Q107" s="33">
        <f t="shared" si="81"/>
        <v>400</v>
      </c>
      <c r="R107" s="34">
        <f t="shared" si="72"/>
        <v>1.4995876134063132E-2</v>
      </c>
      <c r="S107" s="5">
        <f t="shared" si="73"/>
        <v>268</v>
      </c>
      <c r="T107" s="64">
        <f t="shared" si="74"/>
        <v>9.8987958927384198E-3</v>
      </c>
      <c r="V107" s="174">
        <f t="shared" si="75"/>
        <v>27209</v>
      </c>
      <c r="W107" s="40">
        <f t="shared" si="82"/>
        <v>402</v>
      </c>
      <c r="X107" s="41">
        <f t="shared" si="76"/>
        <v>1.4996083112619837E-2</v>
      </c>
      <c r="Y107" s="5">
        <f t="shared" si="77"/>
        <v>135</v>
      </c>
      <c r="Z107" s="6">
        <f t="shared" si="78"/>
        <v>4.9615935903561323E-3</v>
      </c>
    </row>
    <row r="108" spans="1:26" s="7" customFormat="1" x14ac:dyDescent="0.25">
      <c r="A108" s="7" t="s">
        <v>219</v>
      </c>
      <c r="B108" s="7" t="s">
        <v>2</v>
      </c>
      <c r="D108" s="7" t="s">
        <v>6</v>
      </c>
      <c r="E108" s="8">
        <v>14</v>
      </c>
      <c r="F108" s="9">
        <v>25870</v>
      </c>
      <c r="G108" s="10">
        <f t="shared" si="67"/>
        <v>394</v>
      </c>
      <c r="H108" s="11">
        <f t="shared" si="68"/>
        <v>1.5465536190924792E-2</v>
      </c>
      <c r="J108" s="170">
        <f t="shared" si="79"/>
        <v>27208</v>
      </c>
      <c r="K108" s="16">
        <f t="shared" si="80"/>
        <v>402</v>
      </c>
      <c r="L108" s="17">
        <f t="shared" si="69"/>
        <v>1.4996642542714317E-2</v>
      </c>
      <c r="M108" s="5">
        <f t="shared" si="70"/>
        <v>1338</v>
      </c>
      <c r="N108" s="6">
        <f t="shared" si="66"/>
        <v>5.1720139157325089E-2</v>
      </c>
      <c r="P108" s="172">
        <f t="shared" si="71"/>
        <v>27480</v>
      </c>
      <c r="Q108" s="33">
        <f t="shared" si="81"/>
        <v>406</v>
      </c>
      <c r="R108" s="34">
        <f t="shared" si="72"/>
        <v>1.4995937061387309E-2</v>
      </c>
      <c r="S108" s="5">
        <f t="shared" si="73"/>
        <v>272</v>
      </c>
      <c r="T108" s="64">
        <f t="shared" si="74"/>
        <v>9.8981077147016015E-3</v>
      </c>
      <c r="V108" s="174">
        <f t="shared" si="75"/>
        <v>27617</v>
      </c>
      <c r="W108" s="40">
        <f t="shared" si="82"/>
        <v>408</v>
      </c>
      <c r="X108" s="41">
        <f t="shared" si="76"/>
        <v>1.4995038406409644E-2</v>
      </c>
      <c r="Y108" s="5">
        <f t="shared" si="77"/>
        <v>137</v>
      </c>
      <c r="Z108" s="6">
        <f t="shared" si="78"/>
        <v>4.9607126045551654E-3</v>
      </c>
    </row>
    <row r="109" spans="1:26" s="7" customFormat="1" x14ac:dyDescent="0.25">
      <c r="A109" s="7" t="s">
        <v>220</v>
      </c>
      <c r="B109" s="7" t="s">
        <v>2</v>
      </c>
      <c r="D109" s="7" t="s">
        <v>6</v>
      </c>
      <c r="E109" s="8">
        <v>15</v>
      </c>
      <c r="F109" s="9">
        <v>26266</v>
      </c>
      <c r="G109" s="10">
        <f t="shared" si="67"/>
        <v>396</v>
      </c>
      <c r="H109" s="11">
        <f t="shared" si="68"/>
        <v>1.5307305759567066E-2</v>
      </c>
      <c r="J109" s="170">
        <f t="shared" si="79"/>
        <v>27616</v>
      </c>
      <c r="K109" s="16">
        <f t="shared" si="80"/>
        <v>408</v>
      </c>
      <c r="L109" s="17">
        <f t="shared" si="69"/>
        <v>1.4995589532490444E-2</v>
      </c>
      <c r="M109" s="5">
        <f t="shared" si="70"/>
        <v>1350</v>
      </c>
      <c r="N109" s="6">
        <f t="shared" si="66"/>
        <v>5.1397243584862563E-2</v>
      </c>
      <c r="P109" s="172">
        <f t="shared" si="71"/>
        <v>27892</v>
      </c>
      <c r="Q109" s="33">
        <f t="shared" si="81"/>
        <v>412</v>
      </c>
      <c r="R109" s="34">
        <f t="shared" si="72"/>
        <v>1.4992721979621542E-2</v>
      </c>
      <c r="S109" s="5">
        <f t="shared" si="73"/>
        <v>276</v>
      </c>
      <c r="T109" s="64">
        <f t="shared" si="74"/>
        <v>9.8953104832927002E-3</v>
      </c>
      <c r="V109" s="174">
        <f t="shared" si="75"/>
        <v>28031</v>
      </c>
      <c r="W109" s="40">
        <f t="shared" si="82"/>
        <v>414</v>
      </c>
      <c r="X109" s="41">
        <f t="shared" si="76"/>
        <v>1.4990766556830938E-2</v>
      </c>
      <c r="Y109" s="5">
        <f t="shared" si="77"/>
        <v>139</v>
      </c>
      <c r="Z109" s="6">
        <f t="shared" si="78"/>
        <v>4.9587956191359563E-3</v>
      </c>
    </row>
    <row r="110" spans="1:26" s="7" customFormat="1" x14ac:dyDescent="0.25">
      <c r="A110" s="7" t="s">
        <v>221</v>
      </c>
      <c r="B110" s="7" t="s">
        <v>2</v>
      </c>
      <c r="D110" s="7" t="s">
        <v>6</v>
      </c>
      <c r="E110" s="8">
        <v>16</v>
      </c>
      <c r="F110" s="9">
        <v>26664</v>
      </c>
      <c r="G110" s="10">
        <f t="shared" si="67"/>
        <v>398</v>
      </c>
      <c r="H110" s="11">
        <f t="shared" si="68"/>
        <v>1.5152668849463185E-2</v>
      </c>
      <c r="J110" s="170">
        <f t="shared" si="79"/>
        <v>28030</v>
      </c>
      <c r="K110" s="16">
        <f t="shared" si="80"/>
        <v>414</v>
      </c>
      <c r="L110" s="17">
        <f t="shared" si="69"/>
        <v>1.4991309385863268E-2</v>
      </c>
      <c r="M110" s="5">
        <f t="shared" si="70"/>
        <v>1366</v>
      </c>
      <c r="N110" s="6">
        <f t="shared" si="66"/>
        <v>5.1230123012301232E-2</v>
      </c>
      <c r="P110" s="172">
        <f t="shared" si="71"/>
        <v>28310</v>
      </c>
      <c r="Q110" s="33">
        <f t="shared" si="81"/>
        <v>418</v>
      </c>
      <c r="R110" s="34">
        <f t="shared" si="72"/>
        <v>1.4986376021798364E-2</v>
      </c>
      <c r="S110" s="5">
        <f t="shared" si="73"/>
        <v>280</v>
      </c>
      <c r="T110" s="64">
        <f t="shared" si="74"/>
        <v>9.8904980572235967E-3</v>
      </c>
      <c r="V110" s="174">
        <f t="shared" si="75"/>
        <v>28452</v>
      </c>
      <c r="W110" s="40">
        <f t="shared" si="82"/>
        <v>421</v>
      </c>
      <c r="X110" s="41">
        <f t="shared" si="76"/>
        <v>1.5019086011915379E-2</v>
      </c>
      <c r="Y110" s="5">
        <f t="shared" si="77"/>
        <v>142</v>
      </c>
      <c r="Z110" s="6">
        <f t="shared" si="78"/>
        <v>4.9908618023337551E-3</v>
      </c>
    </row>
    <row r="111" spans="1:26" s="7" customFormat="1" x14ac:dyDescent="0.25">
      <c r="A111" s="7" t="s">
        <v>222</v>
      </c>
      <c r="B111" s="7" t="s">
        <v>2</v>
      </c>
      <c r="D111" s="7" t="s">
        <v>6</v>
      </c>
      <c r="E111" s="8">
        <v>17</v>
      </c>
      <c r="F111" s="9">
        <v>27057</v>
      </c>
      <c r="G111" s="10">
        <f t="shared" si="67"/>
        <v>393</v>
      </c>
      <c r="H111" s="11">
        <f t="shared" si="68"/>
        <v>1.473897389738974E-2</v>
      </c>
      <c r="J111" s="170">
        <f t="shared" si="79"/>
        <v>28450</v>
      </c>
      <c r="K111" s="16">
        <f t="shared" si="80"/>
        <v>420</v>
      </c>
      <c r="L111" s="17">
        <f t="shared" si="69"/>
        <v>1.4983945772386728E-2</v>
      </c>
      <c r="M111" s="5">
        <f t="shared" si="70"/>
        <v>1393</v>
      </c>
      <c r="N111" s="6">
        <f t="shared" si="66"/>
        <v>5.1483904350075764E-2</v>
      </c>
      <c r="P111" s="172">
        <f t="shared" si="71"/>
        <v>28735</v>
      </c>
      <c r="Q111" s="33">
        <f t="shared" si="81"/>
        <v>425</v>
      </c>
      <c r="R111" s="34">
        <f t="shared" si="72"/>
        <v>1.501236312257153E-2</v>
      </c>
      <c r="S111" s="5">
        <f t="shared" si="73"/>
        <v>285</v>
      </c>
      <c r="T111" s="64">
        <f t="shared" si="74"/>
        <v>9.9182182008004174E-3</v>
      </c>
      <c r="V111" s="174">
        <f t="shared" si="75"/>
        <v>28879</v>
      </c>
      <c r="W111" s="40">
        <f t="shared" si="82"/>
        <v>427</v>
      </c>
      <c r="X111" s="41">
        <f t="shared" si="76"/>
        <v>1.5007732321102207E-2</v>
      </c>
      <c r="Y111" s="5">
        <f t="shared" si="77"/>
        <v>144</v>
      </c>
      <c r="Z111" s="6">
        <f t="shared" si="78"/>
        <v>4.9863222410748299E-3</v>
      </c>
    </row>
    <row r="112" spans="1:26" s="7" customFormat="1" x14ac:dyDescent="0.25">
      <c r="A112" s="7" t="s">
        <v>223</v>
      </c>
      <c r="B112" s="7" t="s">
        <v>2</v>
      </c>
      <c r="D112" s="7" t="s">
        <v>6</v>
      </c>
      <c r="E112" s="8">
        <v>18</v>
      </c>
      <c r="F112" s="9">
        <v>27599</v>
      </c>
      <c r="G112" s="10">
        <f t="shared" si="67"/>
        <v>542</v>
      </c>
      <c r="H112" s="11">
        <f t="shared" si="68"/>
        <v>2.0031784750711462E-2</v>
      </c>
      <c r="J112" s="170">
        <f t="shared" si="79"/>
        <v>28877</v>
      </c>
      <c r="K112" s="16">
        <f t="shared" si="80"/>
        <v>427</v>
      </c>
      <c r="L112" s="17">
        <f t="shared" si="69"/>
        <v>1.5008787346221441E-2</v>
      </c>
      <c r="M112" s="5">
        <f t="shared" si="70"/>
        <v>1278</v>
      </c>
      <c r="N112" s="6">
        <f t="shared" si="66"/>
        <v>4.6306025580636977E-2</v>
      </c>
      <c r="P112" s="172">
        <f t="shared" si="71"/>
        <v>29166</v>
      </c>
      <c r="Q112" s="33">
        <f t="shared" si="81"/>
        <v>431</v>
      </c>
      <c r="R112" s="34">
        <f t="shared" si="72"/>
        <v>1.4999129980859579E-2</v>
      </c>
      <c r="S112" s="5">
        <f t="shared" si="73"/>
        <v>289</v>
      </c>
      <c r="T112" s="64">
        <f t="shared" si="74"/>
        <v>9.9087979153809225E-3</v>
      </c>
      <c r="V112" s="174">
        <f t="shared" si="75"/>
        <v>29312</v>
      </c>
      <c r="W112" s="40">
        <f t="shared" si="82"/>
        <v>433</v>
      </c>
      <c r="X112" s="41">
        <f t="shared" si="76"/>
        <v>1.499359396100973E-2</v>
      </c>
      <c r="Y112" s="5">
        <f t="shared" si="77"/>
        <v>146</v>
      </c>
      <c r="Z112" s="6">
        <f t="shared" si="78"/>
        <v>4.9808951965065506E-3</v>
      </c>
    </row>
    <row r="113" spans="1:26" s="7" customFormat="1" x14ac:dyDescent="0.25">
      <c r="A113" s="7" t="s">
        <v>224</v>
      </c>
      <c r="B113" s="7" t="s">
        <v>2</v>
      </c>
      <c r="D113" s="7" t="s">
        <v>6</v>
      </c>
      <c r="E113" s="8">
        <v>19</v>
      </c>
      <c r="F113" s="9">
        <v>28136</v>
      </c>
      <c r="G113" s="10">
        <f t="shared" si="67"/>
        <v>537</v>
      </c>
      <c r="H113" s="11">
        <f t="shared" si="68"/>
        <v>1.9457226711112722E-2</v>
      </c>
      <c r="J113" s="170">
        <f t="shared" si="79"/>
        <v>29310</v>
      </c>
      <c r="K113" s="16">
        <f t="shared" si="80"/>
        <v>433</v>
      </c>
      <c r="L113" s="17">
        <f t="shared" si="69"/>
        <v>1.4994632406413409E-2</v>
      </c>
      <c r="M113" s="5">
        <f t="shared" si="70"/>
        <v>1174</v>
      </c>
      <c r="N113" s="6">
        <f t="shared" si="66"/>
        <v>4.1725902758032417E-2</v>
      </c>
      <c r="P113" s="172">
        <f t="shared" si="71"/>
        <v>29603</v>
      </c>
      <c r="Q113" s="33">
        <f t="shared" si="81"/>
        <v>437</v>
      </c>
      <c r="R113" s="34">
        <f t="shared" si="72"/>
        <v>1.4983199615991222E-2</v>
      </c>
      <c r="S113" s="5">
        <f t="shared" si="73"/>
        <v>293</v>
      </c>
      <c r="T113" s="64">
        <f t="shared" si="74"/>
        <v>9.8976455089011244E-3</v>
      </c>
      <c r="V113" s="174">
        <f t="shared" si="75"/>
        <v>29751</v>
      </c>
      <c r="W113" s="40">
        <f t="shared" si="82"/>
        <v>439</v>
      </c>
      <c r="X113" s="41">
        <f t="shared" si="76"/>
        <v>1.4976801310043667E-2</v>
      </c>
      <c r="Y113" s="5">
        <f t="shared" si="77"/>
        <v>148</v>
      </c>
      <c r="Z113" s="6">
        <f t="shared" si="78"/>
        <v>4.9746227017579241E-3</v>
      </c>
    </row>
    <row r="114" spans="1:26" s="7" customFormat="1" x14ac:dyDescent="0.25">
      <c r="A114" s="7" t="s">
        <v>225</v>
      </c>
      <c r="B114" s="7" t="s">
        <v>2</v>
      </c>
      <c r="D114" s="7" t="s">
        <v>6</v>
      </c>
      <c r="E114" s="8">
        <v>20</v>
      </c>
      <c r="F114" s="9">
        <v>28683</v>
      </c>
      <c r="G114" s="10">
        <f t="shared" si="67"/>
        <v>547</v>
      </c>
      <c r="H114" s="11">
        <f t="shared" si="68"/>
        <v>1.944128518623827E-2</v>
      </c>
      <c r="J114" s="170">
        <f t="shared" si="79"/>
        <v>29750</v>
      </c>
      <c r="K114" s="16">
        <f t="shared" si="80"/>
        <v>440</v>
      </c>
      <c r="L114" s="17">
        <f t="shared" si="69"/>
        <v>1.501194131695667E-2</v>
      </c>
      <c r="M114" s="5">
        <f t="shared" si="70"/>
        <v>1067</v>
      </c>
      <c r="N114" s="6">
        <f t="shared" si="66"/>
        <v>3.7199735034689541E-2</v>
      </c>
      <c r="P114" s="172">
        <f t="shared" si="71"/>
        <v>30048</v>
      </c>
      <c r="Q114" s="33">
        <f t="shared" si="81"/>
        <v>445</v>
      </c>
      <c r="R114" s="34">
        <f t="shared" si="72"/>
        <v>1.50322602438942E-2</v>
      </c>
      <c r="S114" s="5">
        <f t="shared" si="73"/>
        <v>298</v>
      </c>
      <c r="T114" s="64">
        <f t="shared" si="74"/>
        <v>9.917465388711395E-3</v>
      </c>
      <c r="V114" s="174">
        <f t="shared" si="75"/>
        <v>30198</v>
      </c>
      <c r="W114" s="40">
        <f t="shared" si="82"/>
        <v>447</v>
      </c>
      <c r="X114" s="41">
        <f t="shared" si="76"/>
        <v>1.5024705051931028E-2</v>
      </c>
      <c r="Y114" s="5">
        <f t="shared" si="77"/>
        <v>150</v>
      </c>
      <c r="Z114" s="6">
        <f t="shared" si="78"/>
        <v>4.9672163719451622E-3</v>
      </c>
    </row>
    <row r="115" spans="1:26" s="7" customFormat="1" x14ac:dyDescent="0.25">
      <c r="A115" s="7" t="s">
        <v>226</v>
      </c>
      <c r="B115" s="7" t="s">
        <v>2</v>
      </c>
      <c r="D115" s="7" t="s">
        <v>6</v>
      </c>
      <c r="E115" s="8">
        <v>21</v>
      </c>
      <c r="F115" s="9">
        <v>29227</v>
      </c>
      <c r="G115" s="10">
        <f t="shared" si="67"/>
        <v>544</v>
      </c>
      <c r="H115" s="11">
        <f t="shared" si="68"/>
        <v>1.8965938012062894E-2</v>
      </c>
      <c r="J115" s="170">
        <f t="shared" si="79"/>
        <v>30196</v>
      </c>
      <c r="K115" s="16">
        <f t="shared" si="80"/>
        <v>446</v>
      </c>
      <c r="L115" s="17">
        <f t="shared" si="69"/>
        <v>1.4991596638655463E-2</v>
      </c>
      <c r="M115" s="5">
        <f t="shared" si="70"/>
        <v>969</v>
      </c>
      <c r="N115" s="6">
        <f t="shared" si="66"/>
        <v>3.3154275156533346E-2</v>
      </c>
      <c r="P115" s="172">
        <f t="shared" si="71"/>
        <v>30498</v>
      </c>
      <c r="Q115" s="33">
        <f t="shared" si="81"/>
        <v>450</v>
      </c>
      <c r="R115" s="34">
        <f t="shared" si="72"/>
        <v>1.4976038338658147E-2</v>
      </c>
      <c r="S115" s="5">
        <f t="shared" si="73"/>
        <v>302</v>
      </c>
      <c r="T115" s="64">
        <f t="shared" si="74"/>
        <v>9.9022886746671906E-3</v>
      </c>
      <c r="V115" s="174">
        <f t="shared" si="75"/>
        <v>30650</v>
      </c>
      <c r="W115" s="40">
        <f t="shared" si="82"/>
        <v>452</v>
      </c>
      <c r="X115" s="41">
        <f t="shared" si="76"/>
        <v>1.4967878667461422E-2</v>
      </c>
      <c r="Y115" s="5">
        <f t="shared" si="77"/>
        <v>152</v>
      </c>
      <c r="Z115" s="6">
        <f t="shared" si="78"/>
        <v>4.9592169657422516E-3</v>
      </c>
    </row>
    <row r="116" spans="1:26" s="7" customFormat="1" x14ac:dyDescent="0.25">
      <c r="A116" s="7" t="s">
        <v>227</v>
      </c>
      <c r="B116" s="7" t="s">
        <v>2</v>
      </c>
      <c r="D116" s="7" t="s">
        <v>6</v>
      </c>
      <c r="E116" s="8">
        <v>22</v>
      </c>
      <c r="F116" s="9">
        <v>30229</v>
      </c>
      <c r="G116" s="10">
        <f t="shared" si="67"/>
        <v>1002</v>
      </c>
      <c r="H116" s="11">
        <f t="shared" si="68"/>
        <v>3.4283368118520549E-2</v>
      </c>
      <c r="J116" s="170">
        <f t="shared" si="79"/>
        <v>30649</v>
      </c>
      <c r="K116" s="16">
        <f t="shared" si="80"/>
        <v>453</v>
      </c>
      <c r="L116" s="17">
        <f t="shared" si="69"/>
        <v>1.5001987018148099E-2</v>
      </c>
      <c r="M116" s="5">
        <f t="shared" si="70"/>
        <v>420</v>
      </c>
      <c r="N116" s="6">
        <f t="shared" si="66"/>
        <v>1.3893942902510835E-2</v>
      </c>
      <c r="P116" s="172">
        <f t="shared" si="71"/>
        <v>30955</v>
      </c>
      <c r="Q116" s="35">
        <f t="shared" si="81"/>
        <v>457</v>
      </c>
      <c r="R116" s="36">
        <f t="shared" si="72"/>
        <v>1.4984589153387108E-2</v>
      </c>
      <c r="S116" s="5">
        <f t="shared" si="73"/>
        <v>306</v>
      </c>
      <c r="T116" s="64">
        <f t="shared" si="74"/>
        <v>9.8853173962203198E-3</v>
      </c>
      <c r="V116" s="174">
        <f t="shared" si="75"/>
        <v>31110</v>
      </c>
      <c r="W116" s="42">
        <f t="shared" si="82"/>
        <v>460</v>
      </c>
      <c r="X116" s="43">
        <f t="shared" si="76"/>
        <v>1.500815660685155E-2</v>
      </c>
      <c r="Y116" s="5">
        <f t="shared" si="77"/>
        <v>155</v>
      </c>
      <c r="Z116" s="6">
        <f t="shared" si="78"/>
        <v>4.9823207971713274E-3</v>
      </c>
    </row>
    <row r="117" spans="1:26" s="7" customFormat="1" x14ac:dyDescent="0.25">
      <c r="A117" s="55" t="s">
        <v>21</v>
      </c>
      <c r="B117" s="56"/>
      <c r="C117" s="56"/>
      <c r="D117" s="56" t="s">
        <v>6</v>
      </c>
      <c r="E117" s="57">
        <v>23</v>
      </c>
      <c r="F117" s="70"/>
      <c r="G117" s="71"/>
      <c r="H117" s="72"/>
      <c r="I117" s="56"/>
      <c r="J117" s="171">
        <f t="shared" si="79"/>
        <v>31109</v>
      </c>
      <c r="K117" s="59">
        <f t="shared" si="80"/>
        <v>460</v>
      </c>
      <c r="L117" s="60">
        <f t="shared" ref="L117:L119" si="83">+(J117-J116)/J116</f>
        <v>1.5008646285360045E-2</v>
      </c>
      <c r="M117" s="73"/>
      <c r="N117" s="74"/>
      <c r="O117" s="56"/>
      <c r="P117" s="173">
        <f t="shared" si="71"/>
        <v>31420</v>
      </c>
      <c r="Q117" s="62">
        <f t="shared" si="81"/>
        <v>465</v>
      </c>
      <c r="R117" s="63">
        <f t="shared" ref="R117:R120" si="84">+(P117-P116)/P116</f>
        <v>1.5021805847197546E-2</v>
      </c>
      <c r="S117" s="73">
        <f t="shared" si="73"/>
        <v>311</v>
      </c>
      <c r="T117" s="75">
        <f t="shared" si="74"/>
        <v>9.8981540420114578E-3</v>
      </c>
      <c r="U117" s="56"/>
      <c r="V117" s="175">
        <f t="shared" si="75"/>
        <v>31577</v>
      </c>
      <c r="W117" s="76">
        <f t="shared" si="82"/>
        <v>467</v>
      </c>
      <c r="X117" s="77">
        <f t="shared" ref="X117:X121" si="85">+(V117-V116)/V116</f>
        <v>1.5011250401800064E-2</v>
      </c>
      <c r="Y117" s="73">
        <f t="shared" si="77"/>
        <v>157</v>
      </c>
      <c r="Z117" s="74">
        <f t="shared" si="78"/>
        <v>4.9719732716850869E-3</v>
      </c>
    </row>
    <row r="118" spans="1:26" s="7" customFormat="1" x14ac:dyDescent="0.25">
      <c r="A118" s="55" t="s">
        <v>22</v>
      </c>
      <c r="B118" s="56"/>
      <c r="C118" s="56"/>
      <c r="D118" s="56" t="s">
        <v>6</v>
      </c>
      <c r="E118" s="57">
        <v>24</v>
      </c>
      <c r="F118" s="70"/>
      <c r="G118" s="71"/>
      <c r="H118" s="72"/>
      <c r="I118" s="56"/>
      <c r="J118" s="171">
        <f t="shared" si="79"/>
        <v>31576</v>
      </c>
      <c r="K118" s="59">
        <f t="shared" si="80"/>
        <v>467</v>
      </c>
      <c r="L118" s="60">
        <f t="shared" si="83"/>
        <v>1.5011732939020863E-2</v>
      </c>
      <c r="M118" s="73"/>
      <c r="N118" s="74"/>
      <c r="O118" s="56"/>
      <c r="P118" s="173">
        <f t="shared" si="71"/>
        <v>31892</v>
      </c>
      <c r="Q118" s="62">
        <f t="shared" si="81"/>
        <v>472</v>
      </c>
      <c r="R118" s="63">
        <f t="shared" si="84"/>
        <v>1.5022278803309993E-2</v>
      </c>
      <c r="S118" s="73">
        <f t="shared" si="73"/>
        <v>316</v>
      </c>
      <c r="T118" s="75">
        <f t="shared" si="74"/>
        <v>9.9084409883356331E-3</v>
      </c>
      <c r="U118" s="56"/>
      <c r="V118" s="175">
        <f t="shared" si="75"/>
        <v>32051</v>
      </c>
      <c r="W118" s="76">
        <f t="shared" si="82"/>
        <v>474</v>
      </c>
      <c r="X118" s="77">
        <f t="shared" si="85"/>
        <v>1.5010925673749882E-2</v>
      </c>
      <c r="Y118" s="73">
        <f t="shared" si="77"/>
        <v>159</v>
      </c>
      <c r="Z118" s="74">
        <f t="shared" si="78"/>
        <v>4.9608436554241676E-3</v>
      </c>
    </row>
    <row r="119" spans="1:26" s="7" customFormat="1" x14ac:dyDescent="0.25">
      <c r="A119" s="55" t="s">
        <v>23</v>
      </c>
      <c r="B119" s="56"/>
      <c r="C119" s="56"/>
      <c r="D119" s="56" t="s">
        <v>6</v>
      </c>
      <c r="E119" s="57">
        <v>25</v>
      </c>
      <c r="F119" s="70"/>
      <c r="G119" s="71"/>
      <c r="H119" s="72"/>
      <c r="I119" s="56"/>
      <c r="J119" s="171">
        <f t="shared" si="79"/>
        <v>32050</v>
      </c>
      <c r="K119" s="59">
        <f t="shared" si="80"/>
        <v>474</v>
      </c>
      <c r="L119" s="60">
        <f t="shared" si="83"/>
        <v>1.5011401064099317E-2</v>
      </c>
      <c r="M119" s="73"/>
      <c r="N119" s="74"/>
      <c r="O119" s="56"/>
      <c r="P119" s="173">
        <f t="shared" si="71"/>
        <v>32371</v>
      </c>
      <c r="Q119" s="62">
        <f t="shared" si="81"/>
        <v>479</v>
      </c>
      <c r="R119" s="63">
        <f t="shared" si="84"/>
        <v>1.5019440612065721E-2</v>
      </c>
      <c r="S119" s="73">
        <f t="shared" si="73"/>
        <v>321</v>
      </c>
      <c r="T119" s="75">
        <f t="shared" si="74"/>
        <v>9.916283092891786E-3</v>
      </c>
      <c r="U119" s="56"/>
      <c r="V119" s="175">
        <f t="shared" si="75"/>
        <v>32533</v>
      </c>
      <c r="W119" s="76">
        <f t="shared" si="82"/>
        <v>482</v>
      </c>
      <c r="X119" s="77">
        <f t="shared" si="85"/>
        <v>1.5038532339084584E-2</v>
      </c>
      <c r="Y119" s="73">
        <f t="shared" si="77"/>
        <v>162</v>
      </c>
      <c r="Z119" s="74">
        <f t="shared" si="78"/>
        <v>4.9795592167952542E-3</v>
      </c>
    </row>
    <row r="120" spans="1:26" s="7" customFormat="1" x14ac:dyDescent="0.25">
      <c r="A120" s="55" t="s">
        <v>24</v>
      </c>
      <c r="B120" s="56"/>
      <c r="C120" s="56"/>
      <c r="D120" s="56" t="s">
        <v>6</v>
      </c>
      <c r="E120" s="57">
        <v>26</v>
      </c>
      <c r="F120" s="70"/>
      <c r="G120" s="71"/>
      <c r="H120" s="72"/>
      <c r="I120" s="56"/>
      <c r="J120" s="58"/>
      <c r="K120" s="59"/>
      <c r="L120" s="60"/>
      <c r="M120" s="73"/>
      <c r="N120" s="74"/>
      <c r="O120" s="56"/>
      <c r="P120" s="173">
        <f t="shared" ref="P120" si="86">ROUND(P119*1.015,0)</f>
        <v>32857</v>
      </c>
      <c r="Q120" s="62">
        <f t="shared" si="81"/>
        <v>486</v>
      </c>
      <c r="R120" s="63">
        <f t="shared" si="84"/>
        <v>1.5013437953724012E-2</v>
      </c>
      <c r="S120" s="73"/>
      <c r="T120" s="75"/>
      <c r="U120" s="56"/>
      <c r="V120" s="175">
        <f t="shared" si="75"/>
        <v>33021</v>
      </c>
      <c r="W120" s="76">
        <f t="shared" si="82"/>
        <v>488</v>
      </c>
      <c r="X120" s="77">
        <f t="shared" si="85"/>
        <v>1.5000153690099284E-2</v>
      </c>
      <c r="Y120" s="73">
        <f t="shared" si="77"/>
        <v>164</v>
      </c>
      <c r="Z120" s="74">
        <f t="shared" si="78"/>
        <v>4.9665364465037399E-3</v>
      </c>
    </row>
    <row r="121" spans="1:26" s="7" customFormat="1" x14ac:dyDescent="0.25">
      <c r="A121" s="55" t="s">
        <v>25</v>
      </c>
      <c r="B121" s="56"/>
      <c r="C121" s="56"/>
      <c r="D121" s="56" t="s">
        <v>6</v>
      </c>
      <c r="E121" s="57">
        <v>27</v>
      </c>
      <c r="F121" s="70"/>
      <c r="G121" s="71"/>
      <c r="H121" s="72"/>
      <c r="I121" s="56"/>
      <c r="J121" s="58"/>
      <c r="K121" s="59"/>
      <c r="L121" s="60"/>
      <c r="M121" s="73"/>
      <c r="N121" s="74"/>
      <c r="O121" s="56"/>
      <c r="P121" s="61"/>
      <c r="Q121" s="62"/>
      <c r="R121" s="63"/>
      <c r="S121" s="73"/>
      <c r="T121" s="75"/>
      <c r="U121" s="56"/>
      <c r="V121" s="175">
        <f t="shared" ref="V121" si="87">ROUND(V120*1.015,0)</f>
        <v>33516</v>
      </c>
      <c r="W121" s="76">
        <f t="shared" si="82"/>
        <v>495</v>
      </c>
      <c r="X121" s="77">
        <f t="shared" si="85"/>
        <v>1.4990460615971654E-2</v>
      </c>
      <c r="Y121" s="73"/>
      <c r="Z121" s="74"/>
    </row>
    <row r="122" spans="1:26" s="7" customFormat="1" x14ac:dyDescent="0.25">
      <c r="E122" s="8"/>
      <c r="F122" s="9"/>
      <c r="G122" s="10"/>
      <c r="H122" s="11"/>
      <c r="J122" s="58"/>
      <c r="K122" s="15"/>
      <c r="L122" s="15"/>
      <c r="P122" s="61"/>
      <c r="Q122" s="31"/>
      <c r="R122" s="31"/>
      <c r="T122" s="66"/>
      <c r="V122" s="175"/>
      <c r="W122" s="38"/>
      <c r="X122" s="38"/>
      <c r="Y122" s="5"/>
      <c r="Z122" s="6"/>
    </row>
    <row r="123" spans="1:26" s="7" customFormat="1" x14ac:dyDescent="0.25">
      <c r="A123" s="21"/>
      <c r="B123" s="21"/>
      <c r="C123" s="21"/>
      <c r="D123" s="21"/>
      <c r="E123" s="24"/>
      <c r="F123" s="22"/>
      <c r="G123" s="22"/>
      <c r="H123" s="23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68"/>
      <c r="U123" s="21"/>
      <c r="V123" s="21"/>
      <c r="W123" s="21"/>
      <c r="X123" s="21"/>
      <c r="Y123" s="29"/>
      <c r="Z123" s="21"/>
    </row>
    <row r="124" spans="1:26" s="7" customFormat="1" x14ac:dyDescent="0.25">
      <c r="A124" s="7" t="s">
        <v>228</v>
      </c>
      <c r="B124" s="7" t="s">
        <v>2</v>
      </c>
      <c r="D124" s="7" t="s">
        <v>7</v>
      </c>
      <c r="E124" s="8">
        <v>1</v>
      </c>
      <c r="F124" s="9">
        <v>24524</v>
      </c>
      <c r="J124" s="170">
        <f>+ROUND(F124,0)</f>
        <v>24524</v>
      </c>
      <c r="K124" s="15"/>
      <c r="L124" s="15"/>
      <c r="M124" s="5"/>
      <c r="N124" s="6">
        <f t="shared" ref="N124:N145" si="88">+M124/F124</f>
        <v>0</v>
      </c>
      <c r="P124" s="172">
        <f>ROUND(J124*(1+P$5),0)</f>
        <v>24769</v>
      </c>
      <c r="Q124" s="32"/>
      <c r="R124" s="32"/>
      <c r="S124" s="5">
        <f>+P124-J124</f>
        <v>245</v>
      </c>
      <c r="T124" s="64">
        <f>+S124/P124</f>
        <v>9.8913965036941335E-3</v>
      </c>
      <c r="V124" s="174">
        <f>ROUND(P124*(1+V$5),0)</f>
        <v>24893</v>
      </c>
      <c r="W124" s="39"/>
      <c r="X124" s="39"/>
      <c r="Y124" s="5">
        <f>+V124-P124</f>
        <v>124</v>
      </c>
      <c r="Z124" s="6">
        <f>+Y124/V124</f>
        <v>4.9813200498132005E-3</v>
      </c>
    </row>
    <row r="125" spans="1:26" s="7" customFormat="1" x14ac:dyDescent="0.25">
      <c r="A125" s="7" t="s">
        <v>229</v>
      </c>
      <c r="B125" s="7" t="s">
        <v>2</v>
      </c>
      <c r="D125" s="7" t="s">
        <v>7</v>
      </c>
      <c r="E125" s="8">
        <v>2</v>
      </c>
      <c r="F125" s="9">
        <v>24767</v>
      </c>
      <c r="G125" s="10">
        <f t="shared" ref="G125:G145" si="89">+F125-F124</f>
        <v>243</v>
      </c>
      <c r="H125" s="11">
        <f t="shared" ref="H125:H145" si="90">+(F125-F124)/F124</f>
        <v>9.9086609036046318E-3</v>
      </c>
      <c r="J125" s="170">
        <f>ROUND(J124*1.015,0)</f>
        <v>24892</v>
      </c>
      <c r="K125" s="16">
        <f>+J125-J124</f>
        <v>368</v>
      </c>
      <c r="L125" s="17">
        <f t="shared" ref="L125:L145" si="91">+(J125-J124)/J124</f>
        <v>1.5005708693524711E-2</v>
      </c>
      <c r="M125" s="5">
        <f t="shared" ref="M125:M145" si="92">+J125-F125</f>
        <v>125</v>
      </c>
      <c r="N125" s="6">
        <f t="shared" si="88"/>
        <v>5.047038397868131E-3</v>
      </c>
      <c r="P125" s="172">
        <f t="shared" ref="P125:P148" si="93">ROUND(J125*(1+P$5),0)</f>
        <v>25141</v>
      </c>
      <c r="Q125" s="33">
        <f>+P125-P124</f>
        <v>372</v>
      </c>
      <c r="R125" s="34">
        <f t="shared" ref="R125:R145" si="94">+(P125-P124)/P124</f>
        <v>1.5018773466833541E-2</v>
      </c>
      <c r="S125" s="5">
        <f t="shared" ref="S125:S148" si="95">+P125-J125</f>
        <v>249</v>
      </c>
      <c r="T125" s="64">
        <f t="shared" ref="T125:T148" si="96">+S125/P125</f>
        <v>9.9041406467523171E-3</v>
      </c>
      <c r="V125" s="174">
        <f t="shared" ref="V125:V149" si="97">ROUND(P125*(1+V$5),0)</f>
        <v>25267</v>
      </c>
      <c r="W125" s="40">
        <f>+V125-V124</f>
        <v>374</v>
      </c>
      <c r="X125" s="41">
        <f t="shared" ref="X125:X145" si="98">+(V125-V124)/V124</f>
        <v>1.5024304021210782E-2</v>
      </c>
      <c r="Y125" s="5">
        <f t="shared" ref="Y125:Y149" si="99">+V125-P125</f>
        <v>126</v>
      </c>
      <c r="Z125" s="6">
        <f t="shared" ref="Z125:Z149" si="100">+Y125/V125</f>
        <v>4.9867415997150435E-3</v>
      </c>
    </row>
    <row r="126" spans="1:26" s="7" customFormat="1" x14ac:dyDescent="0.25">
      <c r="A126" s="7" t="s">
        <v>230</v>
      </c>
      <c r="B126" s="7" t="s">
        <v>2</v>
      </c>
      <c r="D126" s="7" t="s">
        <v>7</v>
      </c>
      <c r="E126" s="8">
        <v>3</v>
      </c>
      <c r="F126" s="9">
        <v>25010</v>
      </c>
      <c r="G126" s="10">
        <f t="shared" si="89"/>
        <v>243</v>
      </c>
      <c r="H126" s="11">
        <f t="shared" si="90"/>
        <v>9.8114426454556473E-3</v>
      </c>
      <c r="J126" s="170">
        <f t="shared" ref="J126:J148" si="101">ROUND(J125*1.015,0)</f>
        <v>25265</v>
      </c>
      <c r="K126" s="16">
        <f t="shared" ref="K126:K148" si="102">+J126-J125</f>
        <v>373</v>
      </c>
      <c r="L126" s="17">
        <f t="shared" si="91"/>
        <v>1.4984734051100755E-2</v>
      </c>
      <c r="M126" s="5">
        <f t="shared" si="92"/>
        <v>255</v>
      </c>
      <c r="N126" s="6">
        <f t="shared" si="88"/>
        <v>1.0195921631347461E-2</v>
      </c>
      <c r="P126" s="172">
        <f t="shared" si="93"/>
        <v>25518</v>
      </c>
      <c r="Q126" s="33">
        <f t="shared" ref="Q126:Q149" si="103">+P126-P125</f>
        <v>377</v>
      </c>
      <c r="R126" s="34">
        <f t="shared" si="94"/>
        <v>1.499542579849648E-2</v>
      </c>
      <c r="S126" s="5">
        <f t="shared" si="95"/>
        <v>253</v>
      </c>
      <c r="T126" s="64">
        <f t="shared" si="96"/>
        <v>9.9145701073751862E-3</v>
      </c>
      <c r="V126" s="174">
        <f t="shared" si="97"/>
        <v>25646</v>
      </c>
      <c r="W126" s="40">
        <f t="shared" ref="W126:W150" si="104">+V126-V125</f>
        <v>379</v>
      </c>
      <c r="X126" s="41">
        <f t="shared" si="98"/>
        <v>1.4999802113428582E-2</v>
      </c>
      <c r="Y126" s="5">
        <f t="shared" si="99"/>
        <v>128</v>
      </c>
      <c r="Z126" s="6">
        <f t="shared" si="100"/>
        <v>4.9910317398424702E-3</v>
      </c>
    </row>
    <row r="127" spans="1:26" s="7" customFormat="1" x14ac:dyDescent="0.25">
      <c r="A127" s="7" t="s">
        <v>231</v>
      </c>
      <c r="B127" s="7" t="s">
        <v>2</v>
      </c>
      <c r="D127" s="7" t="s">
        <v>7</v>
      </c>
      <c r="E127" s="8">
        <v>4</v>
      </c>
      <c r="F127" s="9">
        <v>25249</v>
      </c>
      <c r="G127" s="10">
        <f t="shared" si="89"/>
        <v>239</v>
      </c>
      <c r="H127" s="11">
        <f t="shared" si="90"/>
        <v>9.5561775289884042E-3</v>
      </c>
      <c r="J127" s="170">
        <f t="shared" si="101"/>
        <v>25644</v>
      </c>
      <c r="K127" s="16">
        <f t="shared" si="102"/>
        <v>379</v>
      </c>
      <c r="L127" s="17">
        <f t="shared" si="91"/>
        <v>1.5000989511181477E-2</v>
      </c>
      <c r="M127" s="5">
        <f t="shared" si="92"/>
        <v>395</v>
      </c>
      <c r="N127" s="6">
        <f t="shared" si="88"/>
        <v>1.5644183928076358E-2</v>
      </c>
      <c r="P127" s="172">
        <f t="shared" si="93"/>
        <v>25900</v>
      </c>
      <c r="Q127" s="33">
        <f t="shared" si="103"/>
        <v>382</v>
      </c>
      <c r="R127" s="34">
        <f t="shared" si="94"/>
        <v>1.4969825221412337E-2</v>
      </c>
      <c r="S127" s="5">
        <f t="shared" si="95"/>
        <v>256</v>
      </c>
      <c r="T127" s="64">
        <f t="shared" si="96"/>
        <v>9.8841698841698848E-3</v>
      </c>
      <c r="V127" s="174">
        <f t="shared" si="97"/>
        <v>26030</v>
      </c>
      <c r="W127" s="40">
        <f t="shared" si="104"/>
        <v>384</v>
      </c>
      <c r="X127" s="41">
        <f t="shared" si="98"/>
        <v>1.4973095219527412E-2</v>
      </c>
      <c r="Y127" s="5">
        <f t="shared" si="99"/>
        <v>130</v>
      </c>
      <c r="Z127" s="6">
        <f t="shared" si="100"/>
        <v>4.9942374183634267E-3</v>
      </c>
    </row>
    <row r="128" spans="1:26" s="7" customFormat="1" x14ac:dyDescent="0.25">
      <c r="A128" s="7" t="s">
        <v>232</v>
      </c>
      <c r="B128" s="7" t="s">
        <v>2</v>
      </c>
      <c r="D128" s="7" t="s">
        <v>7</v>
      </c>
      <c r="E128" s="8">
        <v>5</v>
      </c>
      <c r="F128" s="9">
        <v>25369</v>
      </c>
      <c r="G128" s="10">
        <f t="shared" si="89"/>
        <v>120</v>
      </c>
      <c r="H128" s="11">
        <f t="shared" si="90"/>
        <v>4.7526634718206666E-3</v>
      </c>
      <c r="J128" s="170">
        <f t="shared" si="101"/>
        <v>26029</v>
      </c>
      <c r="K128" s="16">
        <f t="shared" si="102"/>
        <v>385</v>
      </c>
      <c r="L128" s="17">
        <f t="shared" si="91"/>
        <v>1.5013258462018406E-2</v>
      </c>
      <c r="M128" s="5">
        <f t="shared" si="92"/>
        <v>660</v>
      </c>
      <c r="N128" s="6">
        <f t="shared" si="88"/>
        <v>2.6016003784146004E-2</v>
      </c>
      <c r="P128" s="172">
        <f t="shared" si="93"/>
        <v>26289</v>
      </c>
      <c r="Q128" s="33">
        <f t="shared" si="103"/>
        <v>389</v>
      </c>
      <c r="R128" s="34">
        <f t="shared" si="94"/>
        <v>1.501930501930502E-2</v>
      </c>
      <c r="S128" s="5">
        <f t="shared" si="95"/>
        <v>260</v>
      </c>
      <c r="T128" s="64">
        <f t="shared" si="96"/>
        <v>9.8900680893149219E-3</v>
      </c>
      <c r="V128" s="174">
        <f t="shared" si="97"/>
        <v>26420</v>
      </c>
      <c r="W128" s="40">
        <f t="shared" si="104"/>
        <v>390</v>
      </c>
      <c r="X128" s="41">
        <f t="shared" si="98"/>
        <v>1.4982712255090281E-2</v>
      </c>
      <c r="Y128" s="5">
        <f t="shared" si="99"/>
        <v>131</v>
      </c>
      <c r="Z128" s="6">
        <f t="shared" si="100"/>
        <v>4.9583648750946251E-3</v>
      </c>
    </row>
    <row r="129" spans="1:26" s="7" customFormat="1" x14ac:dyDescent="0.25">
      <c r="A129" s="7" t="s">
        <v>233</v>
      </c>
      <c r="B129" s="7" t="s">
        <v>2</v>
      </c>
      <c r="D129" s="7" t="s">
        <v>7</v>
      </c>
      <c r="E129" s="8">
        <v>6</v>
      </c>
      <c r="F129" s="9">
        <v>25610</v>
      </c>
      <c r="G129" s="10">
        <f t="shared" si="89"/>
        <v>241</v>
      </c>
      <c r="H129" s="11">
        <f t="shared" si="90"/>
        <v>9.4997831999684649E-3</v>
      </c>
      <c r="J129" s="170">
        <f t="shared" si="101"/>
        <v>26419</v>
      </c>
      <c r="K129" s="16">
        <f t="shared" si="102"/>
        <v>390</v>
      </c>
      <c r="L129" s="17">
        <f t="shared" si="91"/>
        <v>1.4983287871220562E-2</v>
      </c>
      <c r="M129" s="5">
        <f t="shared" si="92"/>
        <v>809</v>
      </c>
      <c r="N129" s="6">
        <f t="shared" si="88"/>
        <v>3.1589222959781338E-2</v>
      </c>
      <c r="P129" s="172">
        <f t="shared" si="93"/>
        <v>26683</v>
      </c>
      <c r="Q129" s="33">
        <f t="shared" si="103"/>
        <v>394</v>
      </c>
      <c r="R129" s="34">
        <f t="shared" si="94"/>
        <v>1.4987257027654152E-2</v>
      </c>
      <c r="S129" s="5">
        <f t="shared" si="95"/>
        <v>264</v>
      </c>
      <c r="T129" s="64">
        <f t="shared" si="96"/>
        <v>9.8939399617734135E-3</v>
      </c>
      <c r="V129" s="174">
        <f t="shared" si="97"/>
        <v>26816</v>
      </c>
      <c r="W129" s="40">
        <f t="shared" si="104"/>
        <v>396</v>
      </c>
      <c r="X129" s="41">
        <f t="shared" si="98"/>
        <v>1.4988644965934899E-2</v>
      </c>
      <c r="Y129" s="5">
        <f t="shared" si="99"/>
        <v>133</v>
      </c>
      <c r="Z129" s="6">
        <f t="shared" si="100"/>
        <v>4.9597255369928398E-3</v>
      </c>
    </row>
    <row r="130" spans="1:26" s="7" customFormat="1" x14ac:dyDescent="0.25">
      <c r="A130" s="7" t="s">
        <v>234</v>
      </c>
      <c r="B130" s="7" t="s">
        <v>2</v>
      </c>
      <c r="D130" s="7" t="s">
        <v>7</v>
      </c>
      <c r="E130" s="8">
        <v>7</v>
      </c>
      <c r="F130" s="9">
        <v>25856</v>
      </c>
      <c r="G130" s="10">
        <f t="shared" si="89"/>
        <v>246</v>
      </c>
      <c r="H130" s="11">
        <f t="shared" si="90"/>
        <v>9.6056228035923466E-3</v>
      </c>
      <c r="J130" s="170">
        <f t="shared" si="101"/>
        <v>26815</v>
      </c>
      <c r="K130" s="16">
        <f t="shared" si="102"/>
        <v>396</v>
      </c>
      <c r="L130" s="17">
        <f t="shared" si="91"/>
        <v>1.4989212309322836E-2</v>
      </c>
      <c r="M130" s="5">
        <f t="shared" si="92"/>
        <v>959</v>
      </c>
      <c r="N130" s="6">
        <f t="shared" si="88"/>
        <v>3.7090037128712873E-2</v>
      </c>
      <c r="P130" s="172">
        <f t="shared" si="93"/>
        <v>27083</v>
      </c>
      <c r="Q130" s="33">
        <f t="shared" si="103"/>
        <v>400</v>
      </c>
      <c r="R130" s="34">
        <f t="shared" si="94"/>
        <v>1.4990818123899111E-2</v>
      </c>
      <c r="S130" s="5">
        <f t="shared" si="95"/>
        <v>268</v>
      </c>
      <c r="T130" s="64">
        <f t="shared" si="96"/>
        <v>9.8955064062326917E-3</v>
      </c>
      <c r="V130" s="174">
        <f t="shared" si="97"/>
        <v>27218</v>
      </c>
      <c r="W130" s="40">
        <f t="shared" si="104"/>
        <v>402</v>
      </c>
      <c r="X130" s="41">
        <f t="shared" si="98"/>
        <v>1.4991050119331743E-2</v>
      </c>
      <c r="Y130" s="5">
        <f t="shared" si="99"/>
        <v>135</v>
      </c>
      <c r="Z130" s="6">
        <f t="shared" si="100"/>
        <v>4.9599529722977442E-3</v>
      </c>
    </row>
    <row r="131" spans="1:26" s="7" customFormat="1" x14ac:dyDescent="0.25">
      <c r="A131" s="7" t="s">
        <v>235</v>
      </c>
      <c r="B131" s="7" t="s">
        <v>2</v>
      </c>
      <c r="D131" s="7" t="s">
        <v>7</v>
      </c>
      <c r="E131" s="8">
        <v>8</v>
      </c>
      <c r="F131" s="9">
        <v>26104</v>
      </c>
      <c r="G131" s="10">
        <f t="shared" si="89"/>
        <v>248</v>
      </c>
      <c r="H131" s="11">
        <f t="shared" si="90"/>
        <v>9.5915841584158414E-3</v>
      </c>
      <c r="J131" s="170">
        <f t="shared" si="101"/>
        <v>27217</v>
      </c>
      <c r="K131" s="16">
        <f t="shared" si="102"/>
        <v>402</v>
      </c>
      <c r="L131" s="17">
        <f t="shared" si="91"/>
        <v>1.4991609173969793E-2</v>
      </c>
      <c r="M131" s="5">
        <f t="shared" si="92"/>
        <v>1113</v>
      </c>
      <c r="N131" s="6">
        <f t="shared" si="88"/>
        <v>4.2637143732761264E-2</v>
      </c>
      <c r="P131" s="172">
        <f t="shared" si="93"/>
        <v>27489</v>
      </c>
      <c r="Q131" s="33">
        <f t="shared" si="103"/>
        <v>406</v>
      </c>
      <c r="R131" s="34">
        <f t="shared" si="94"/>
        <v>1.4990953734815198E-2</v>
      </c>
      <c r="S131" s="5">
        <f t="shared" si="95"/>
        <v>272</v>
      </c>
      <c r="T131" s="64">
        <f t="shared" si="96"/>
        <v>9.8948670377241813E-3</v>
      </c>
      <c r="V131" s="174">
        <f t="shared" si="97"/>
        <v>27626</v>
      </c>
      <c r="W131" s="40">
        <f t="shared" si="104"/>
        <v>408</v>
      </c>
      <c r="X131" s="41">
        <f t="shared" si="98"/>
        <v>1.4990080094055405E-2</v>
      </c>
      <c r="Y131" s="5">
        <f t="shared" si="99"/>
        <v>137</v>
      </c>
      <c r="Z131" s="6">
        <f t="shared" si="100"/>
        <v>4.9590965032939981E-3</v>
      </c>
    </row>
    <row r="132" spans="1:26" s="7" customFormat="1" x14ac:dyDescent="0.25">
      <c r="A132" s="7" t="s">
        <v>236</v>
      </c>
      <c r="B132" s="7" t="s">
        <v>2</v>
      </c>
      <c r="D132" s="7" t="s">
        <v>7</v>
      </c>
      <c r="E132" s="8">
        <v>9</v>
      </c>
      <c r="F132" s="9">
        <v>26354</v>
      </c>
      <c r="G132" s="10">
        <f t="shared" si="89"/>
        <v>250</v>
      </c>
      <c r="H132" s="11">
        <f t="shared" si="90"/>
        <v>9.5770763101440393E-3</v>
      </c>
      <c r="J132" s="170">
        <f t="shared" si="101"/>
        <v>27625</v>
      </c>
      <c r="K132" s="16">
        <f t="shared" si="102"/>
        <v>408</v>
      </c>
      <c r="L132" s="17">
        <f t="shared" si="91"/>
        <v>1.4990630855715179E-2</v>
      </c>
      <c r="M132" s="5">
        <f t="shared" si="92"/>
        <v>1271</v>
      </c>
      <c r="N132" s="6">
        <f t="shared" si="88"/>
        <v>4.8227972983228354E-2</v>
      </c>
      <c r="P132" s="172">
        <f t="shared" si="93"/>
        <v>27901</v>
      </c>
      <c r="Q132" s="33">
        <f t="shared" si="103"/>
        <v>412</v>
      </c>
      <c r="R132" s="34">
        <f t="shared" si="94"/>
        <v>1.4987813307141037E-2</v>
      </c>
      <c r="S132" s="5">
        <f t="shared" si="95"/>
        <v>276</v>
      </c>
      <c r="T132" s="64">
        <f t="shared" si="96"/>
        <v>9.892118562058707E-3</v>
      </c>
      <c r="V132" s="174">
        <f t="shared" si="97"/>
        <v>28041</v>
      </c>
      <c r="W132" s="40">
        <f t="shared" si="104"/>
        <v>415</v>
      </c>
      <c r="X132" s="41">
        <f t="shared" si="98"/>
        <v>1.5022080648664301E-2</v>
      </c>
      <c r="Y132" s="5">
        <f t="shared" si="99"/>
        <v>140</v>
      </c>
      <c r="Z132" s="6">
        <f t="shared" si="100"/>
        <v>4.9926892764166758E-3</v>
      </c>
    </row>
    <row r="133" spans="1:26" s="7" customFormat="1" x14ac:dyDescent="0.25">
      <c r="A133" s="7" t="s">
        <v>237</v>
      </c>
      <c r="B133" s="7" t="s">
        <v>2</v>
      </c>
      <c r="D133" s="7" t="s">
        <v>7</v>
      </c>
      <c r="E133" s="8">
        <v>10</v>
      </c>
      <c r="F133" s="9">
        <v>26610</v>
      </c>
      <c r="G133" s="10">
        <f t="shared" si="89"/>
        <v>256</v>
      </c>
      <c r="H133" s="11">
        <f t="shared" si="90"/>
        <v>9.7138954238445777E-3</v>
      </c>
      <c r="J133" s="170">
        <f t="shared" si="101"/>
        <v>28039</v>
      </c>
      <c r="K133" s="16">
        <f t="shared" si="102"/>
        <v>414</v>
      </c>
      <c r="L133" s="17">
        <f t="shared" si="91"/>
        <v>1.4986425339366515E-2</v>
      </c>
      <c r="M133" s="5">
        <f t="shared" si="92"/>
        <v>1429</v>
      </c>
      <c r="N133" s="6">
        <f t="shared" si="88"/>
        <v>5.3701615933859449E-2</v>
      </c>
      <c r="P133" s="172">
        <f t="shared" si="93"/>
        <v>28319</v>
      </c>
      <c r="Q133" s="33">
        <f t="shared" si="103"/>
        <v>418</v>
      </c>
      <c r="R133" s="34">
        <f t="shared" si="94"/>
        <v>1.4981541880219346E-2</v>
      </c>
      <c r="S133" s="5">
        <f t="shared" si="95"/>
        <v>280</v>
      </c>
      <c r="T133" s="64">
        <f t="shared" si="96"/>
        <v>9.8873547794766769E-3</v>
      </c>
      <c r="V133" s="174">
        <f t="shared" si="97"/>
        <v>28461</v>
      </c>
      <c r="W133" s="40">
        <f t="shared" si="104"/>
        <v>420</v>
      </c>
      <c r="X133" s="41">
        <f t="shared" si="98"/>
        <v>1.4978067829250027E-2</v>
      </c>
      <c r="Y133" s="5">
        <f t="shared" si="99"/>
        <v>142</v>
      </c>
      <c r="Z133" s="6">
        <f t="shared" si="100"/>
        <v>4.9892835810407222E-3</v>
      </c>
    </row>
    <row r="134" spans="1:26" s="7" customFormat="1" x14ac:dyDescent="0.25">
      <c r="A134" s="7" t="s">
        <v>238</v>
      </c>
      <c r="B134" s="7" t="s">
        <v>2</v>
      </c>
      <c r="D134" s="7" t="s">
        <v>7</v>
      </c>
      <c r="E134" s="8">
        <v>11</v>
      </c>
      <c r="F134" s="9">
        <v>26996</v>
      </c>
      <c r="G134" s="10">
        <f t="shared" si="89"/>
        <v>386</v>
      </c>
      <c r="H134" s="11">
        <f t="shared" si="90"/>
        <v>1.4505824877865465E-2</v>
      </c>
      <c r="J134" s="170">
        <f t="shared" si="101"/>
        <v>28460</v>
      </c>
      <c r="K134" s="16">
        <f t="shared" si="102"/>
        <v>421</v>
      </c>
      <c r="L134" s="17">
        <f t="shared" si="91"/>
        <v>1.5014800813153107E-2</v>
      </c>
      <c r="M134" s="5">
        <f t="shared" si="92"/>
        <v>1464</v>
      </c>
      <c r="N134" s="6">
        <f t="shared" si="88"/>
        <v>5.4230256334271747E-2</v>
      </c>
      <c r="P134" s="172">
        <f t="shared" si="93"/>
        <v>28745</v>
      </c>
      <c r="Q134" s="33">
        <f t="shared" si="103"/>
        <v>426</v>
      </c>
      <c r="R134" s="34">
        <f t="shared" si="94"/>
        <v>1.5042904057346658E-2</v>
      </c>
      <c r="S134" s="5">
        <f t="shared" si="95"/>
        <v>285</v>
      </c>
      <c r="T134" s="64">
        <f t="shared" si="96"/>
        <v>9.9147677857018609E-3</v>
      </c>
      <c r="V134" s="174">
        <f t="shared" si="97"/>
        <v>28889</v>
      </c>
      <c r="W134" s="40">
        <f t="shared" si="104"/>
        <v>428</v>
      </c>
      <c r="X134" s="41">
        <f t="shared" si="98"/>
        <v>1.5038122342855136E-2</v>
      </c>
      <c r="Y134" s="5">
        <f t="shared" si="99"/>
        <v>144</v>
      </c>
      <c r="Z134" s="6">
        <f t="shared" si="100"/>
        <v>4.984596213091488E-3</v>
      </c>
    </row>
    <row r="135" spans="1:26" s="7" customFormat="1" x14ac:dyDescent="0.25">
      <c r="A135" s="7" t="s">
        <v>239</v>
      </c>
      <c r="B135" s="7" t="s">
        <v>2</v>
      </c>
      <c r="D135" s="7" t="s">
        <v>7</v>
      </c>
      <c r="E135" s="8">
        <v>12</v>
      </c>
      <c r="F135" s="9">
        <v>27424</v>
      </c>
      <c r="G135" s="10">
        <f t="shared" si="89"/>
        <v>428</v>
      </c>
      <c r="H135" s="11">
        <f t="shared" si="90"/>
        <v>1.5854200622314418E-2</v>
      </c>
      <c r="J135" s="170">
        <f t="shared" si="101"/>
        <v>28887</v>
      </c>
      <c r="K135" s="16">
        <f t="shared" si="102"/>
        <v>427</v>
      </c>
      <c r="L135" s="17">
        <f t="shared" si="91"/>
        <v>1.500351370344343E-2</v>
      </c>
      <c r="M135" s="5">
        <f t="shared" si="92"/>
        <v>1463</v>
      </c>
      <c r="N135" s="6">
        <f t="shared" si="88"/>
        <v>5.334743290548425E-2</v>
      </c>
      <c r="P135" s="172">
        <f t="shared" si="93"/>
        <v>29176</v>
      </c>
      <c r="Q135" s="33">
        <f t="shared" si="103"/>
        <v>431</v>
      </c>
      <c r="R135" s="34">
        <f t="shared" si="94"/>
        <v>1.4993911984692991E-2</v>
      </c>
      <c r="S135" s="5">
        <f t="shared" si="95"/>
        <v>289</v>
      </c>
      <c r="T135" s="64">
        <f t="shared" si="96"/>
        <v>9.9054017000274192E-3</v>
      </c>
      <c r="V135" s="174">
        <f t="shared" si="97"/>
        <v>29322</v>
      </c>
      <c r="W135" s="40">
        <f t="shared" si="104"/>
        <v>433</v>
      </c>
      <c r="X135" s="41">
        <f t="shared" si="98"/>
        <v>1.4988403890754266E-2</v>
      </c>
      <c r="Y135" s="5">
        <f t="shared" si="99"/>
        <v>146</v>
      </c>
      <c r="Z135" s="6">
        <f t="shared" si="100"/>
        <v>4.9791965077416274E-3</v>
      </c>
    </row>
    <row r="136" spans="1:26" s="7" customFormat="1" x14ac:dyDescent="0.25">
      <c r="A136" s="7" t="s">
        <v>240</v>
      </c>
      <c r="B136" s="7" t="s">
        <v>2</v>
      </c>
      <c r="D136" s="7" t="s">
        <v>7</v>
      </c>
      <c r="E136" s="8">
        <v>13</v>
      </c>
      <c r="F136" s="9">
        <v>27848</v>
      </c>
      <c r="G136" s="10">
        <f t="shared" si="89"/>
        <v>424</v>
      </c>
      <c r="H136" s="11">
        <f t="shared" si="90"/>
        <v>1.5460910151691949E-2</v>
      </c>
      <c r="J136" s="170">
        <f t="shared" si="101"/>
        <v>29320</v>
      </c>
      <c r="K136" s="16">
        <f t="shared" si="102"/>
        <v>433</v>
      </c>
      <c r="L136" s="17">
        <f t="shared" si="91"/>
        <v>1.4989441617336518E-2</v>
      </c>
      <c r="M136" s="5">
        <f t="shared" si="92"/>
        <v>1472</v>
      </c>
      <c r="N136" s="6">
        <f t="shared" si="88"/>
        <v>5.2858374030451023E-2</v>
      </c>
      <c r="P136" s="172">
        <f t="shared" si="93"/>
        <v>29613</v>
      </c>
      <c r="Q136" s="33">
        <f t="shared" si="103"/>
        <v>437</v>
      </c>
      <c r="R136" s="34">
        <f t="shared" si="94"/>
        <v>1.4978064162325199E-2</v>
      </c>
      <c r="S136" s="5">
        <f t="shared" si="95"/>
        <v>293</v>
      </c>
      <c r="T136" s="64">
        <f t="shared" si="96"/>
        <v>9.894303177658461E-3</v>
      </c>
      <c r="V136" s="174">
        <f t="shared" si="97"/>
        <v>29761</v>
      </c>
      <c r="W136" s="40">
        <f t="shared" si="104"/>
        <v>439</v>
      </c>
      <c r="X136" s="41">
        <f t="shared" si="98"/>
        <v>1.4971693608894346E-2</v>
      </c>
      <c r="Y136" s="5">
        <f t="shared" si="99"/>
        <v>148</v>
      </c>
      <c r="Z136" s="6">
        <f t="shared" si="100"/>
        <v>4.9729511777158028E-3</v>
      </c>
    </row>
    <row r="137" spans="1:26" s="7" customFormat="1" x14ac:dyDescent="0.25">
      <c r="A137" s="7" t="s">
        <v>241</v>
      </c>
      <c r="B137" s="7" t="s">
        <v>2</v>
      </c>
      <c r="D137" s="7" t="s">
        <v>7</v>
      </c>
      <c r="E137" s="8">
        <v>14</v>
      </c>
      <c r="F137" s="9">
        <v>28275</v>
      </c>
      <c r="G137" s="10">
        <f t="shared" si="89"/>
        <v>427</v>
      </c>
      <c r="H137" s="11">
        <f t="shared" si="90"/>
        <v>1.5333237575409366E-2</v>
      </c>
      <c r="J137" s="170">
        <f t="shared" si="101"/>
        <v>29760</v>
      </c>
      <c r="K137" s="16">
        <f t="shared" si="102"/>
        <v>440</v>
      </c>
      <c r="L137" s="17">
        <f t="shared" si="91"/>
        <v>1.5006821282401092E-2</v>
      </c>
      <c r="M137" s="5">
        <f t="shared" si="92"/>
        <v>1485</v>
      </c>
      <c r="N137" s="6">
        <f t="shared" si="88"/>
        <v>5.2519893899204244E-2</v>
      </c>
      <c r="P137" s="172">
        <f t="shared" si="93"/>
        <v>30058</v>
      </c>
      <c r="Q137" s="33">
        <f t="shared" si="103"/>
        <v>445</v>
      </c>
      <c r="R137" s="34">
        <f t="shared" si="94"/>
        <v>1.5027184007023943E-2</v>
      </c>
      <c r="S137" s="5">
        <f t="shared" si="95"/>
        <v>298</v>
      </c>
      <c r="T137" s="64">
        <f t="shared" si="96"/>
        <v>9.9141659458380459E-3</v>
      </c>
      <c r="V137" s="174">
        <f t="shared" si="97"/>
        <v>30208</v>
      </c>
      <c r="W137" s="40">
        <f t="shared" si="104"/>
        <v>447</v>
      </c>
      <c r="X137" s="41">
        <f t="shared" si="98"/>
        <v>1.5019656597560566E-2</v>
      </c>
      <c r="Y137" s="5">
        <f t="shared" si="99"/>
        <v>150</v>
      </c>
      <c r="Z137" s="6">
        <f t="shared" si="100"/>
        <v>4.9655720338983049E-3</v>
      </c>
    </row>
    <row r="138" spans="1:26" s="7" customFormat="1" x14ac:dyDescent="0.25">
      <c r="A138" s="7" t="s">
        <v>242</v>
      </c>
      <c r="B138" s="7" t="s">
        <v>2</v>
      </c>
      <c r="D138" s="7" t="s">
        <v>7</v>
      </c>
      <c r="E138" s="8">
        <v>15</v>
      </c>
      <c r="F138" s="9">
        <v>28699</v>
      </c>
      <c r="G138" s="10">
        <f t="shared" si="89"/>
        <v>424</v>
      </c>
      <c r="H138" s="11">
        <f t="shared" si="90"/>
        <v>1.4995579133510168E-2</v>
      </c>
      <c r="J138" s="170">
        <f t="shared" si="101"/>
        <v>30206</v>
      </c>
      <c r="K138" s="16">
        <f t="shared" si="102"/>
        <v>446</v>
      </c>
      <c r="L138" s="17">
        <f t="shared" si="91"/>
        <v>1.4986559139784946E-2</v>
      </c>
      <c r="M138" s="5">
        <f t="shared" si="92"/>
        <v>1507</v>
      </c>
      <c r="N138" s="6">
        <f t="shared" si="88"/>
        <v>5.251054043694902E-2</v>
      </c>
      <c r="P138" s="172">
        <f t="shared" si="93"/>
        <v>30508</v>
      </c>
      <c r="Q138" s="33">
        <f t="shared" si="103"/>
        <v>450</v>
      </c>
      <c r="R138" s="34">
        <f t="shared" si="94"/>
        <v>1.4971055958480271E-2</v>
      </c>
      <c r="S138" s="5">
        <f t="shared" si="95"/>
        <v>302</v>
      </c>
      <c r="T138" s="64">
        <f t="shared" si="96"/>
        <v>9.899042874000263E-3</v>
      </c>
      <c r="V138" s="174">
        <f t="shared" si="97"/>
        <v>30661</v>
      </c>
      <c r="W138" s="40">
        <f t="shared" si="104"/>
        <v>453</v>
      </c>
      <c r="X138" s="41">
        <f t="shared" si="98"/>
        <v>1.4996027542372881E-2</v>
      </c>
      <c r="Y138" s="5">
        <f t="shared" si="99"/>
        <v>153</v>
      </c>
      <c r="Z138" s="6">
        <f t="shared" si="100"/>
        <v>4.9900525097028798E-3</v>
      </c>
    </row>
    <row r="139" spans="1:26" s="7" customFormat="1" x14ac:dyDescent="0.25">
      <c r="A139" s="7" t="s">
        <v>243</v>
      </c>
      <c r="B139" s="7" t="s">
        <v>2</v>
      </c>
      <c r="D139" s="7" t="s">
        <v>7</v>
      </c>
      <c r="E139" s="8">
        <v>16</v>
      </c>
      <c r="F139" s="9">
        <v>29125</v>
      </c>
      <c r="G139" s="10">
        <f t="shared" si="89"/>
        <v>426</v>
      </c>
      <c r="H139" s="11">
        <f t="shared" si="90"/>
        <v>1.4843722777797136E-2</v>
      </c>
      <c r="J139" s="170">
        <f t="shared" si="101"/>
        <v>30659</v>
      </c>
      <c r="K139" s="16">
        <f t="shared" si="102"/>
        <v>453</v>
      </c>
      <c r="L139" s="17">
        <f t="shared" si="91"/>
        <v>1.4997020459511356E-2</v>
      </c>
      <c r="M139" s="5">
        <f t="shared" si="92"/>
        <v>1534</v>
      </c>
      <c r="N139" s="6">
        <f t="shared" si="88"/>
        <v>5.2669527896995708E-2</v>
      </c>
      <c r="P139" s="172">
        <f t="shared" si="93"/>
        <v>30966</v>
      </c>
      <c r="Q139" s="33">
        <f t="shared" si="103"/>
        <v>458</v>
      </c>
      <c r="R139" s="34">
        <f t="shared" si="94"/>
        <v>1.5012455749311655E-2</v>
      </c>
      <c r="S139" s="5">
        <f t="shared" si="95"/>
        <v>307</v>
      </c>
      <c r="T139" s="64">
        <f t="shared" si="96"/>
        <v>9.914099334754246E-3</v>
      </c>
      <c r="V139" s="174">
        <f t="shared" si="97"/>
        <v>31121</v>
      </c>
      <c r="W139" s="40">
        <f t="shared" si="104"/>
        <v>460</v>
      </c>
      <c r="X139" s="41">
        <f t="shared" si="98"/>
        <v>1.500277225139428E-2</v>
      </c>
      <c r="Y139" s="5">
        <f t="shared" si="99"/>
        <v>155</v>
      </c>
      <c r="Z139" s="6">
        <f t="shared" si="100"/>
        <v>4.9805597506506864E-3</v>
      </c>
    </row>
    <row r="140" spans="1:26" s="7" customFormat="1" x14ac:dyDescent="0.25">
      <c r="A140" s="7" t="s">
        <v>244</v>
      </c>
      <c r="B140" s="7" t="s">
        <v>2</v>
      </c>
      <c r="D140" s="7" t="s">
        <v>7</v>
      </c>
      <c r="E140" s="8">
        <v>17</v>
      </c>
      <c r="F140" s="9">
        <v>29550</v>
      </c>
      <c r="G140" s="10">
        <f t="shared" si="89"/>
        <v>425</v>
      </c>
      <c r="H140" s="11">
        <f t="shared" si="90"/>
        <v>1.4592274678111588E-2</v>
      </c>
      <c r="J140" s="170">
        <f t="shared" si="101"/>
        <v>31119</v>
      </c>
      <c r="K140" s="16">
        <f t="shared" si="102"/>
        <v>460</v>
      </c>
      <c r="L140" s="17">
        <f t="shared" si="91"/>
        <v>1.5003750937734433E-2</v>
      </c>
      <c r="M140" s="5">
        <f t="shared" si="92"/>
        <v>1569</v>
      </c>
      <c r="N140" s="6">
        <f t="shared" si="88"/>
        <v>5.3096446700507616E-2</v>
      </c>
      <c r="P140" s="172">
        <f t="shared" si="93"/>
        <v>31430</v>
      </c>
      <c r="Q140" s="33">
        <f t="shared" si="103"/>
        <v>464</v>
      </c>
      <c r="R140" s="34">
        <f t="shared" si="94"/>
        <v>1.4984176193244204E-2</v>
      </c>
      <c r="S140" s="5">
        <f t="shared" si="95"/>
        <v>311</v>
      </c>
      <c r="T140" s="64">
        <f t="shared" si="96"/>
        <v>9.8950047725103411E-3</v>
      </c>
      <c r="V140" s="174">
        <f t="shared" si="97"/>
        <v>31587</v>
      </c>
      <c r="W140" s="40">
        <f t="shared" si="104"/>
        <v>466</v>
      </c>
      <c r="X140" s="41">
        <f t="shared" si="98"/>
        <v>1.4973811895504643E-2</v>
      </c>
      <c r="Y140" s="5">
        <f t="shared" si="99"/>
        <v>157</v>
      </c>
      <c r="Z140" s="6">
        <f t="shared" si="100"/>
        <v>4.9703992148668755E-3</v>
      </c>
    </row>
    <row r="141" spans="1:26" s="7" customFormat="1" x14ac:dyDescent="0.25">
      <c r="A141" s="7" t="s">
        <v>245</v>
      </c>
      <c r="B141" s="7" t="s">
        <v>2</v>
      </c>
      <c r="D141" s="7" t="s">
        <v>7</v>
      </c>
      <c r="E141" s="8">
        <v>18</v>
      </c>
      <c r="F141" s="9">
        <v>30129</v>
      </c>
      <c r="G141" s="10">
        <f t="shared" si="89"/>
        <v>579</v>
      </c>
      <c r="H141" s="11">
        <f t="shared" si="90"/>
        <v>1.9593908629441624E-2</v>
      </c>
      <c r="J141" s="170">
        <f t="shared" si="101"/>
        <v>31586</v>
      </c>
      <c r="K141" s="16">
        <f t="shared" si="102"/>
        <v>467</v>
      </c>
      <c r="L141" s="17">
        <f t="shared" si="91"/>
        <v>1.5006908962370256E-2</v>
      </c>
      <c r="M141" s="5">
        <f t="shared" si="92"/>
        <v>1457</v>
      </c>
      <c r="N141" s="6">
        <f t="shared" si="88"/>
        <v>4.8358724152809583E-2</v>
      </c>
      <c r="P141" s="172">
        <f t="shared" si="93"/>
        <v>31902</v>
      </c>
      <c r="Q141" s="33">
        <f t="shared" si="103"/>
        <v>472</v>
      </c>
      <c r="R141" s="34">
        <f t="shared" si="94"/>
        <v>1.501749920458161E-2</v>
      </c>
      <c r="S141" s="5">
        <f t="shared" si="95"/>
        <v>316</v>
      </c>
      <c r="T141" s="64">
        <f t="shared" si="96"/>
        <v>9.9053350887091714E-3</v>
      </c>
      <c r="V141" s="174">
        <f t="shared" si="97"/>
        <v>32062</v>
      </c>
      <c r="W141" s="40">
        <f t="shared" si="104"/>
        <v>475</v>
      </c>
      <c r="X141" s="41">
        <f t="shared" si="98"/>
        <v>1.5037832019501693E-2</v>
      </c>
      <c r="Y141" s="5">
        <f t="shared" si="99"/>
        <v>160</v>
      </c>
      <c r="Z141" s="6">
        <f t="shared" si="100"/>
        <v>4.9903312332356059E-3</v>
      </c>
    </row>
    <row r="142" spans="1:26" s="7" customFormat="1" x14ac:dyDescent="0.25">
      <c r="A142" s="7" t="s">
        <v>246</v>
      </c>
      <c r="B142" s="7" t="s">
        <v>2</v>
      </c>
      <c r="D142" s="7" t="s">
        <v>7</v>
      </c>
      <c r="E142" s="8">
        <v>19</v>
      </c>
      <c r="F142" s="9">
        <v>30704</v>
      </c>
      <c r="G142" s="10">
        <f t="shared" si="89"/>
        <v>575</v>
      </c>
      <c r="H142" s="11">
        <f t="shared" si="90"/>
        <v>1.9084602874307147E-2</v>
      </c>
      <c r="J142" s="170">
        <f t="shared" si="101"/>
        <v>32060</v>
      </c>
      <c r="K142" s="16">
        <f t="shared" si="102"/>
        <v>474</v>
      </c>
      <c r="L142" s="17">
        <f t="shared" si="91"/>
        <v>1.5006648515164946E-2</v>
      </c>
      <c r="M142" s="5">
        <f t="shared" si="92"/>
        <v>1356</v>
      </c>
      <c r="N142" s="6">
        <f t="shared" si="88"/>
        <v>4.4163626889004687E-2</v>
      </c>
      <c r="P142" s="172">
        <f t="shared" si="93"/>
        <v>32381</v>
      </c>
      <c r="Q142" s="33">
        <f t="shared" si="103"/>
        <v>479</v>
      </c>
      <c r="R142" s="34">
        <f t="shared" si="94"/>
        <v>1.5014732618644598E-2</v>
      </c>
      <c r="S142" s="5">
        <f t="shared" si="95"/>
        <v>321</v>
      </c>
      <c r="T142" s="64">
        <f t="shared" si="96"/>
        <v>9.9132207158518885E-3</v>
      </c>
      <c r="V142" s="174">
        <f t="shared" si="97"/>
        <v>32543</v>
      </c>
      <c r="W142" s="40">
        <f t="shared" si="104"/>
        <v>481</v>
      </c>
      <c r="X142" s="41">
        <f t="shared" si="98"/>
        <v>1.5002183269914541E-2</v>
      </c>
      <c r="Y142" s="5">
        <f t="shared" si="99"/>
        <v>162</v>
      </c>
      <c r="Z142" s="6">
        <f t="shared" si="100"/>
        <v>4.9780290692314783E-3</v>
      </c>
    </row>
    <row r="143" spans="1:26" s="7" customFormat="1" x14ac:dyDescent="0.25">
      <c r="A143" s="7" t="s">
        <v>247</v>
      </c>
      <c r="B143" s="7" t="s">
        <v>2</v>
      </c>
      <c r="D143" s="7" t="s">
        <v>7</v>
      </c>
      <c r="E143" s="8">
        <v>20</v>
      </c>
      <c r="F143" s="9">
        <v>31280</v>
      </c>
      <c r="G143" s="10">
        <f t="shared" si="89"/>
        <v>576</v>
      </c>
      <c r="H143" s="11">
        <f t="shared" si="90"/>
        <v>1.8759770713913496E-2</v>
      </c>
      <c r="J143" s="170">
        <f t="shared" si="101"/>
        <v>32541</v>
      </c>
      <c r="K143" s="16">
        <f t="shared" si="102"/>
        <v>481</v>
      </c>
      <c r="L143" s="17">
        <f t="shared" si="91"/>
        <v>1.5003119151590767E-2</v>
      </c>
      <c r="M143" s="5">
        <f t="shared" si="92"/>
        <v>1261</v>
      </c>
      <c r="N143" s="6">
        <f t="shared" si="88"/>
        <v>4.031329923273657E-2</v>
      </c>
      <c r="P143" s="172">
        <f t="shared" si="93"/>
        <v>32866</v>
      </c>
      <c r="Q143" s="33">
        <f t="shared" si="103"/>
        <v>485</v>
      </c>
      <c r="R143" s="34">
        <f t="shared" si="94"/>
        <v>1.4977919150118897E-2</v>
      </c>
      <c r="S143" s="5">
        <f t="shared" si="95"/>
        <v>325</v>
      </c>
      <c r="T143" s="64">
        <f t="shared" si="96"/>
        <v>9.8886387147812324E-3</v>
      </c>
      <c r="V143" s="174">
        <f t="shared" si="97"/>
        <v>33030</v>
      </c>
      <c r="W143" s="40">
        <f t="shared" si="104"/>
        <v>487</v>
      </c>
      <c r="X143" s="41">
        <f t="shared" si="98"/>
        <v>1.4964815782195865E-2</v>
      </c>
      <c r="Y143" s="5">
        <f t="shared" si="99"/>
        <v>164</v>
      </c>
      <c r="Z143" s="6">
        <f t="shared" si="100"/>
        <v>4.9651831668180444E-3</v>
      </c>
    </row>
    <row r="144" spans="1:26" s="7" customFormat="1" x14ac:dyDescent="0.25">
      <c r="A144" s="7" t="s">
        <v>248</v>
      </c>
      <c r="B144" s="7" t="s">
        <v>2</v>
      </c>
      <c r="D144" s="7" t="s">
        <v>7</v>
      </c>
      <c r="E144" s="8">
        <v>21</v>
      </c>
      <c r="F144" s="9">
        <v>31857</v>
      </c>
      <c r="G144" s="10">
        <f t="shared" si="89"/>
        <v>577</v>
      </c>
      <c r="H144" s="11">
        <f t="shared" si="90"/>
        <v>1.8446291560102301E-2</v>
      </c>
      <c r="J144" s="170">
        <f t="shared" si="101"/>
        <v>33029</v>
      </c>
      <c r="K144" s="16">
        <f t="shared" si="102"/>
        <v>488</v>
      </c>
      <c r="L144" s="17">
        <f t="shared" si="91"/>
        <v>1.4996465996742571E-2</v>
      </c>
      <c r="M144" s="5">
        <f t="shared" si="92"/>
        <v>1172</v>
      </c>
      <c r="N144" s="6">
        <f t="shared" si="88"/>
        <v>3.678940264306118E-2</v>
      </c>
      <c r="P144" s="172">
        <f t="shared" si="93"/>
        <v>33359</v>
      </c>
      <c r="Q144" s="33">
        <f t="shared" si="103"/>
        <v>493</v>
      </c>
      <c r="R144" s="34">
        <f t="shared" si="94"/>
        <v>1.5000304265806608E-2</v>
      </c>
      <c r="S144" s="5">
        <f t="shared" si="95"/>
        <v>330</v>
      </c>
      <c r="T144" s="64">
        <f t="shared" si="96"/>
        <v>9.8923828651938002E-3</v>
      </c>
      <c r="V144" s="174">
        <f t="shared" si="97"/>
        <v>33526</v>
      </c>
      <c r="W144" s="40">
        <f t="shared" si="104"/>
        <v>496</v>
      </c>
      <c r="X144" s="41">
        <f t="shared" si="98"/>
        <v>1.501665152891311E-2</v>
      </c>
      <c r="Y144" s="5">
        <f t="shared" si="99"/>
        <v>167</v>
      </c>
      <c r="Z144" s="6">
        <f t="shared" si="100"/>
        <v>4.981208614209867E-3</v>
      </c>
    </row>
    <row r="145" spans="1:26" s="7" customFormat="1" x14ac:dyDescent="0.25">
      <c r="A145" s="7" t="s">
        <v>36</v>
      </c>
      <c r="B145" s="7" t="s">
        <v>2</v>
      </c>
      <c r="D145" s="7" t="s">
        <v>7</v>
      </c>
      <c r="E145" s="8">
        <v>22</v>
      </c>
      <c r="F145" s="9">
        <v>32841</v>
      </c>
      <c r="G145" s="10">
        <f t="shared" si="89"/>
        <v>984</v>
      </c>
      <c r="H145" s="11">
        <f t="shared" si="90"/>
        <v>3.0888030888030889E-2</v>
      </c>
      <c r="J145" s="170">
        <f t="shared" si="101"/>
        <v>33524</v>
      </c>
      <c r="K145" s="16">
        <f t="shared" si="102"/>
        <v>495</v>
      </c>
      <c r="L145" s="17">
        <f t="shared" si="91"/>
        <v>1.498682975566926E-2</v>
      </c>
      <c r="M145" s="5">
        <f t="shared" si="92"/>
        <v>683</v>
      </c>
      <c r="N145" s="6">
        <f t="shared" si="88"/>
        <v>2.079717426387747E-2</v>
      </c>
      <c r="P145" s="172">
        <f t="shared" si="93"/>
        <v>33859</v>
      </c>
      <c r="Q145" s="35">
        <f t="shared" si="103"/>
        <v>500</v>
      </c>
      <c r="R145" s="36">
        <f t="shared" si="94"/>
        <v>1.4988458886657273E-2</v>
      </c>
      <c r="S145" s="5">
        <f t="shared" si="95"/>
        <v>335</v>
      </c>
      <c r="T145" s="64">
        <f t="shared" si="96"/>
        <v>9.8939720606042707E-3</v>
      </c>
      <c r="V145" s="174">
        <f t="shared" si="97"/>
        <v>34028</v>
      </c>
      <c r="W145" s="42">
        <f t="shared" si="104"/>
        <v>502</v>
      </c>
      <c r="X145" s="43">
        <f t="shared" si="98"/>
        <v>1.4973453439121875E-2</v>
      </c>
      <c r="Y145" s="5">
        <f t="shared" si="99"/>
        <v>169</v>
      </c>
      <c r="Z145" s="6">
        <f t="shared" si="100"/>
        <v>4.9664981779710829E-3</v>
      </c>
    </row>
    <row r="146" spans="1:26" s="7" customFormat="1" x14ac:dyDescent="0.25">
      <c r="A146" s="55" t="s">
        <v>21</v>
      </c>
      <c r="B146" s="56"/>
      <c r="C146" s="56"/>
      <c r="D146" s="56" t="s">
        <v>7</v>
      </c>
      <c r="E146" s="57">
        <v>23</v>
      </c>
      <c r="F146" s="70"/>
      <c r="G146" s="71"/>
      <c r="H146" s="72"/>
      <c r="I146" s="56"/>
      <c r="J146" s="171">
        <f t="shared" si="101"/>
        <v>34027</v>
      </c>
      <c r="K146" s="59">
        <f t="shared" si="102"/>
        <v>503</v>
      </c>
      <c r="L146" s="60">
        <f t="shared" ref="L146:L148" si="105">+(J146-J145)/J145</f>
        <v>1.5004176112635723E-2</v>
      </c>
      <c r="M146" s="73"/>
      <c r="N146" s="74"/>
      <c r="O146" s="56"/>
      <c r="P146" s="173">
        <f t="shared" si="93"/>
        <v>34367</v>
      </c>
      <c r="Q146" s="62">
        <f t="shared" si="103"/>
        <v>508</v>
      </c>
      <c r="R146" s="63">
        <f t="shared" ref="R146:R149" si="106">+(P146-P145)/P145</f>
        <v>1.5003396438170058E-2</v>
      </c>
      <c r="S146" s="73">
        <f t="shared" si="95"/>
        <v>340</v>
      </c>
      <c r="T146" s="75">
        <f t="shared" si="96"/>
        <v>9.8932115110425701E-3</v>
      </c>
      <c r="U146" s="56"/>
      <c r="V146" s="175">
        <f t="shared" si="97"/>
        <v>34539</v>
      </c>
      <c r="W146" s="76">
        <f t="shared" si="104"/>
        <v>511</v>
      </c>
      <c r="X146" s="77">
        <f t="shared" ref="X146:X150" si="107">+(V146-V145)/V145</f>
        <v>1.5017044786646292E-2</v>
      </c>
      <c r="Y146" s="73">
        <f t="shared" si="99"/>
        <v>172</v>
      </c>
      <c r="Z146" s="74">
        <f t="shared" si="100"/>
        <v>4.9798778192767599E-3</v>
      </c>
    </row>
    <row r="147" spans="1:26" s="7" customFormat="1" x14ac:dyDescent="0.25">
      <c r="A147" s="55" t="s">
        <v>22</v>
      </c>
      <c r="B147" s="56"/>
      <c r="C147" s="56"/>
      <c r="D147" s="56" t="s">
        <v>7</v>
      </c>
      <c r="E147" s="57">
        <v>24</v>
      </c>
      <c r="F147" s="70"/>
      <c r="G147" s="71"/>
      <c r="H147" s="72"/>
      <c r="I147" s="56"/>
      <c r="J147" s="171">
        <f t="shared" si="101"/>
        <v>34537</v>
      </c>
      <c r="K147" s="59">
        <f t="shared" si="102"/>
        <v>510</v>
      </c>
      <c r="L147" s="60">
        <f t="shared" si="105"/>
        <v>1.4988097687130808E-2</v>
      </c>
      <c r="M147" s="73"/>
      <c r="N147" s="74"/>
      <c r="O147" s="56"/>
      <c r="P147" s="173">
        <f t="shared" si="93"/>
        <v>34882</v>
      </c>
      <c r="Q147" s="62">
        <f t="shared" si="103"/>
        <v>515</v>
      </c>
      <c r="R147" s="63">
        <f t="shared" si="106"/>
        <v>1.4985305671138011E-2</v>
      </c>
      <c r="S147" s="73">
        <f t="shared" si="95"/>
        <v>345</v>
      </c>
      <c r="T147" s="75">
        <f t="shared" si="96"/>
        <v>9.8904879307379172E-3</v>
      </c>
      <c r="U147" s="56"/>
      <c r="V147" s="175">
        <f t="shared" si="97"/>
        <v>35056</v>
      </c>
      <c r="W147" s="76">
        <f t="shared" si="104"/>
        <v>517</v>
      </c>
      <c r="X147" s="77">
        <f t="shared" si="107"/>
        <v>1.496858623584933E-2</v>
      </c>
      <c r="Y147" s="73">
        <f t="shared" si="99"/>
        <v>174</v>
      </c>
      <c r="Z147" s="74">
        <f t="shared" si="100"/>
        <v>4.963486992240986E-3</v>
      </c>
    </row>
    <row r="148" spans="1:26" s="7" customFormat="1" x14ac:dyDescent="0.25">
      <c r="A148" s="55" t="s">
        <v>23</v>
      </c>
      <c r="B148" s="56"/>
      <c r="C148" s="56"/>
      <c r="D148" s="56" t="s">
        <v>7</v>
      </c>
      <c r="E148" s="57">
        <v>25</v>
      </c>
      <c r="F148" s="70"/>
      <c r="G148" s="71"/>
      <c r="H148" s="72"/>
      <c r="I148" s="56"/>
      <c r="J148" s="171">
        <f t="shared" si="101"/>
        <v>35055</v>
      </c>
      <c r="K148" s="59">
        <f t="shared" si="102"/>
        <v>518</v>
      </c>
      <c r="L148" s="60">
        <f t="shared" si="105"/>
        <v>1.4998407504994643E-2</v>
      </c>
      <c r="M148" s="73"/>
      <c r="N148" s="74"/>
      <c r="O148" s="56"/>
      <c r="P148" s="173">
        <f t="shared" si="93"/>
        <v>35406</v>
      </c>
      <c r="Q148" s="62">
        <f t="shared" si="103"/>
        <v>524</v>
      </c>
      <c r="R148" s="63">
        <f t="shared" si="106"/>
        <v>1.5022074422338169E-2</v>
      </c>
      <c r="S148" s="73">
        <f t="shared" si="95"/>
        <v>351</v>
      </c>
      <c r="T148" s="75">
        <f t="shared" si="96"/>
        <v>9.9135739705134718E-3</v>
      </c>
      <c r="U148" s="56"/>
      <c r="V148" s="175">
        <f t="shared" si="97"/>
        <v>35583</v>
      </c>
      <c r="W148" s="76">
        <f t="shared" si="104"/>
        <v>527</v>
      </c>
      <c r="X148" s="77">
        <f t="shared" si="107"/>
        <v>1.5033089913281606E-2</v>
      </c>
      <c r="Y148" s="73">
        <f t="shared" si="99"/>
        <v>177</v>
      </c>
      <c r="Z148" s="74">
        <f t="shared" si="100"/>
        <v>4.9742854734002194E-3</v>
      </c>
    </row>
    <row r="149" spans="1:26" s="7" customFormat="1" x14ac:dyDescent="0.25">
      <c r="A149" s="55" t="s">
        <v>24</v>
      </c>
      <c r="B149" s="56"/>
      <c r="C149" s="56"/>
      <c r="D149" s="56" t="s">
        <v>7</v>
      </c>
      <c r="E149" s="57">
        <v>26</v>
      </c>
      <c r="F149" s="70"/>
      <c r="G149" s="71"/>
      <c r="H149" s="72"/>
      <c r="I149" s="56"/>
      <c r="J149" s="58"/>
      <c r="K149" s="59"/>
      <c r="L149" s="60"/>
      <c r="M149" s="73"/>
      <c r="N149" s="74"/>
      <c r="O149" s="56"/>
      <c r="P149" s="173">
        <f t="shared" ref="P149" si="108">ROUND(P148*1.015,0)</f>
        <v>35937</v>
      </c>
      <c r="Q149" s="62">
        <f t="shared" si="103"/>
        <v>531</v>
      </c>
      <c r="R149" s="63">
        <f t="shared" si="106"/>
        <v>1.4997458057956279E-2</v>
      </c>
      <c r="S149" s="73"/>
      <c r="T149" s="75"/>
      <c r="U149" s="56"/>
      <c r="V149" s="175">
        <f t="shared" si="97"/>
        <v>36117</v>
      </c>
      <c r="W149" s="76">
        <f t="shared" si="104"/>
        <v>534</v>
      </c>
      <c r="X149" s="77">
        <f t="shared" si="107"/>
        <v>1.5007166343478628E-2</v>
      </c>
      <c r="Y149" s="73">
        <f t="shared" si="99"/>
        <v>180</v>
      </c>
      <c r="Z149" s="74">
        <f t="shared" si="100"/>
        <v>4.9838026414153998E-3</v>
      </c>
    </row>
    <row r="150" spans="1:26" s="7" customFormat="1" x14ac:dyDescent="0.25">
      <c r="A150" s="55" t="s">
        <v>25</v>
      </c>
      <c r="B150" s="56"/>
      <c r="C150" s="56"/>
      <c r="D150" s="56" t="s">
        <v>7</v>
      </c>
      <c r="E150" s="57">
        <v>27</v>
      </c>
      <c r="F150" s="70"/>
      <c r="G150" s="71"/>
      <c r="H150" s="72"/>
      <c r="I150" s="56"/>
      <c r="J150" s="58"/>
      <c r="K150" s="59"/>
      <c r="L150" s="60"/>
      <c r="M150" s="73"/>
      <c r="N150" s="74"/>
      <c r="O150" s="56"/>
      <c r="P150" s="61"/>
      <c r="Q150" s="62"/>
      <c r="R150" s="63"/>
      <c r="S150" s="73"/>
      <c r="T150" s="75"/>
      <c r="U150" s="56"/>
      <c r="V150" s="175">
        <f t="shared" ref="V150" si="109">ROUND(V149*1.015,0)</f>
        <v>36659</v>
      </c>
      <c r="W150" s="76">
        <f t="shared" si="104"/>
        <v>542</v>
      </c>
      <c r="X150" s="77">
        <f t="shared" si="107"/>
        <v>1.5006783509150816E-2</v>
      </c>
      <c r="Y150" s="73"/>
      <c r="Z150" s="74"/>
    </row>
    <row r="151" spans="1:26" s="7" customFormat="1" x14ac:dyDescent="0.25">
      <c r="E151" s="8"/>
      <c r="F151" s="9"/>
      <c r="G151" s="10"/>
      <c r="H151" s="11"/>
      <c r="J151" s="58"/>
      <c r="K151" s="15"/>
      <c r="L151" s="15"/>
      <c r="P151" s="61"/>
      <c r="Q151" s="31"/>
      <c r="R151" s="31"/>
      <c r="T151" s="66"/>
      <c r="V151" s="175"/>
      <c r="W151" s="38"/>
      <c r="X151" s="38"/>
      <c r="Y151" s="5"/>
      <c r="Z151" s="6"/>
    </row>
    <row r="152" spans="1:26" s="7" customFormat="1" x14ac:dyDescent="0.25">
      <c r="A152" s="21"/>
      <c r="B152" s="21"/>
      <c r="C152" s="21"/>
      <c r="D152" s="21"/>
      <c r="E152" s="24"/>
      <c r="F152" s="22"/>
      <c r="G152" s="22"/>
      <c r="H152" s="23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9"/>
      <c r="T152" s="68"/>
      <c r="U152" s="21"/>
      <c r="V152" s="21"/>
      <c r="W152" s="21"/>
      <c r="X152" s="21"/>
      <c r="Y152" s="29"/>
      <c r="Z152" s="21"/>
    </row>
    <row r="153" spans="1:26" s="7" customFormat="1" x14ac:dyDescent="0.25">
      <c r="A153" s="7" t="s">
        <v>249</v>
      </c>
      <c r="B153" s="7" t="s">
        <v>2</v>
      </c>
      <c r="D153" s="7" t="s">
        <v>8</v>
      </c>
      <c r="E153" s="8">
        <v>1</v>
      </c>
      <c r="F153" s="9">
        <v>25688</v>
      </c>
      <c r="J153" s="170">
        <f>+ROUND(F153,0)</f>
        <v>25688</v>
      </c>
      <c r="K153" s="15"/>
      <c r="L153" s="15"/>
      <c r="M153" s="5"/>
      <c r="N153" s="6">
        <f t="shared" ref="N153:N174" si="110">+M153/F153</f>
        <v>0</v>
      </c>
      <c r="P153" s="172">
        <f>ROUND(J153*(1+P$5),0)</f>
        <v>25945</v>
      </c>
      <c r="Q153" s="32"/>
      <c r="R153" s="32"/>
      <c r="S153" s="5">
        <f>+P153-J153</f>
        <v>257</v>
      </c>
      <c r="T153" s="64">
        <f>+S153/P153</f>
        <v>9.905569473887068E-3</v>
      </c>
      <c r="V153" s="174">
        <f>ROUND(P153*(1+V$5),0)</f>
        <v>26075</v>
      </c>
      <c r="W153" s="39"/>
      <c r="X153" s="39"/>
      <c r="Y153" s="5">
        <f>+V153-P153</f>
        <v>130</v>
      </c>
      <c r="Z153" s="6">
        <f>+Y153/V153</f>
        <v>4.9856184084372005E-3</v>
      </c>
    </row>
    <row r="154" spans="1:26" s="7" customFormat="1" x14ac:dyDescent="0.25">
      <c r="A154" s="7" t="s">
        <v>250</v>
      </c>
      <c r="B154" s="7" t="s">
        <v>2</v>
      </c>
      <c r="D154" s="7" t="s">
        <v>8</v>
      </c>
      <c r="E154" s="8">
        <v>2</v>
      </c>
      <c r="F154" s="9">
        <v>25943</v>
      </c>
      <c r="G154" s="10">
        <f t="shared" ref="G154:G174" si="111">+F154-F153</f>
        <v>255</v>
      </c>
      <c r="H154" s="11">
        <f t="shared" ref="H154:H174" si="112">+(F154-F153)/F153</f>
        <v>9.9268140766116467E-3</v>
      </c>
      <c r="J154" s="170">
        <f>ROUND(J153*1.015,0)</f>
        <v>26073</v>
      </c>
      <c r="K154" s="16">
        <f>+J154-J153</f>
        <v>385</v>
      </c>
      <c r="L154" s="17">
        <f t="shared" ref="L154:L174" si="113">+(J154-J153)/J153</f>
        <v>1.4987542821550919E-2</v>
      </c>
      <c r="M154" s="5">
        <f t="shared" ref="M154:M174" si="114">+J154-F154</f>
        <v>130</v>
      </c>
      <c r="N154" s="6">
        <f t="shared" si="110"/>
        <v>5.0109856223258678E-3</v>
      </c>
      <c r="P154" s="172">
        <f t="shared" ref="P154:P177" si="115">ROUND(J154*(1+P$5),0)</f>
        <v>26334</v>
      </c>
      <c r="Q154" s="33">
        <f>+P154-P153</f>
        <v>389</v>
      </c>
      <c r="R154" s="34">
        <f t="shared" ref="R154:R174" si="116">+(P154-P153)/P153</f>
        <v>1.4993254962420505E-2</v>
      </c>
      <c r="S154" s="5">
        <f t="shared" ref="S154:S177" si="117">+P154-J154</f>
        <v>261</v>
      </c>
      <c r="T154" s="64">
        <f t="shared" ref="T154:T177" si="118">+S154/P154</f>
        <v>9.9111414900888584E-3</v>
      </c>
      <c r="V154" s="174">
        <f t="shared" ref="V154:V178" si="119">ROUND(P154*(1+V$5),0)</f>
        <v>26466</v>
      </c>
      <c r="W154" s="40">
        <f>+V154-V153</f>
        <v>391</v>
      </c>
      <c r="X154" s="41">
        <f t="shared" ref="X154:X174" si="120">+(V154-V153)/V153</f>
        <v>1.4995206136145734E-2</v>
      </c>
      <c r="Y154" s="5">
        <f t="shared" ref="Y154:Y178" si="121">+V154-P154</f>
        <v>132</v>
      </c>
      <c r="Z154" s="6">
        <f t="shared" ref="Z154:Z178" si="122">+Y154/V154</f>
        <v>4.9875311720698253E-3</v>
      </c>
    </row>
    <row r="155" spans="1:26" s="7" customFormat="1" x14ac:dyDescent="0.25">
      <c r="A155" s="7" t="s">
        <v>251</v>
      </c>
      <c r="B155" s="7" t="s">
        <v>2</v>
      </c>
      <c r="D155" s="7" t="s">
        <v>8</v>
      </c>
      <c r="E155" s="8">
        <v>3</v>
      </c>
      <c r="F155" s="9">
        <v>26197</v>
      </c>
      <c r="G155" s="10">
        <f t="shared" si="111"/>
        <v>254</v>
      </c>
      <c r="H155" s="11">
        <f t="shared" si="112"/>
        <v>9.790694985159774E-3</v>
      </c>
      <c r="J155" s="170">
        <f t="shared" ref="J155:J177" si="123">ROUND(J154*1.015,0)</f>
        <v>26464</v>
      </c>
      <c r="K155" s="16">
        <f t="shared" ref="K155:K177" si="124">+J155-J154</f>
        <v>391</v>
      </c>
      <c r="L155" s="17">
        <f t="shared" si="113"/>
        <v>1.4996356383998773E-2</v>
      </c>
      <c r="M155" s="5">
        <f t="shared" si="114"/>
        <v>267</v>
      </c>
      <c r="N155" s="6">
        <f t="shared" si="110"/>
        <v>1.0192006718326527E-2</v>
      </c>
      <c r="P155" s="172">
        <f t="shared" si="115"/>
        <v>26729</v>
      </c>
      <c r="Q155" s="33">
        <f t="shared" ref="Q155:Q178" si="125">+P155-P154</f>
        <v>395</v>
      </c>
      <c r="R155" s="34">
        <f t="shared" si="116"/>
        <v>1.4999620262778157E-2</v>
      </c>
      <c r="S155" s="5">
        <f t="shared" si="117"/>
        <v>265</v>
      </c>
      <c r="T155" s="64">
        <f t="shared" si="118"/>
        <v>9.9143252646937789E-3</v>
      </c>
      <c r="V155" s="174">
        <f t="shared" si="119"/>
        <v>26863</v>
      </c>
      <c r="W155" s="40">
        <f t="shared" ref="W155:W179" si="126">+V155-V154</f>
        <v>397</v>
      </c>
      <c r="X155" s="41">
        <f t="shared" si="120"/>
        <v>1.5000377843270612E-2</v>
      </c>
      <c r="Y155" s="5">
        <f t="shared" si="121"/>
        <v>134</v>
      </c>
      <c r="Z155" s="6">
        <f t="shared" si="122"/>
        <v>4.9882738338979269E-3</v>
      </c>
    </row>
    <row r="156" spans="1:26" s="7" customFormat="1" x14ac:dyDescent="0.25">
      <c r="A156" s="7" t="s">
        <v>252</v>
      </c>
      <c r="B156" s="7" t="s">
        <v>2</v>
      </c>
      <c r="D156" s="7" t="s">
        <v>8</v>
      </c>
      <c r="E156" s="8">
        <v>4</v>
      </c>
      <c r="F156" s="9">
        <v>26446</v>
      </c>
      <c r="G156" s="10">
        <f t="shared" si="111"/>
        <v>249</v>
      </c>
      <c r="H156" s="11">
        <f t="shared" si="112"/>
        <v>9.5049051418101306E-3</v>
      </c>
      <c r="J156" s="170">
        <f t="shared" si="123"/>
        <v>26861</v>
      </c>
      <c r="K156" s="16">
        <f t="shared" si="124"/>
        <v>397</v>
      </c>
      <c r="L156" s="17">
        <f t="shared" si="113"/>
        <v>1.5001511487303507E-2</v>
      </c>
      <c r="M156" s="5">
        <f t="shared" si="114"/>
        <v>415</v>
      </c>
      <c r="N156" s="6">
        <f t="shared" si="110"/>
        <v>1.5692354231263708E-2</v>
      </c>
      <c r="P156" s="172">
        <f t="shared" si="115"/>
        <v>27130</v>
      </c>
      <c r="Q156" s="33">
        <f t="shared" si="125"/>
        <v>401</v>
      </c>
      <c r="R156" s="34">
        <f t="shared" si="116"/>
        <v>1.5002431815630962E-2</v>
      </c>
      <c r="S156" s="5">
        <f t="shared" si="117"/>
        <v>269</v>
      </c>
      <c r="T156" s="64">
        <f t="shared" si="118"/>
        <v>9.9152230003685948E-3</v>
      </c>
      <c r="V156" s="174">
        <f t="shared" si="119"/>
        <v>27266</v>
      </c>
      <c r="W156" s="40">
        <f t="shared" si="126"/>
        <v>403</v>
      </c>
      <c r="X156" s="41">
        <f t="shared" si="120"/>
        <v>1.5002047425827347E-2</v>
      </c>
      <c r="Y156" s="5">
        <f t="shared" si="121"/>
        <v>136</v>
      </c>
      <c r="Z156" s="6">
        <f t="shared" si="122"/>
        <v>4.9878970145969337E-3</v>
      </c>
    </row>
    <row r="157" spans="1:26" s="7" customFormat="1" x14ac:dyDescent="0.25">
      <c r="A157" s="7" t="s">
        <v>253</v>
      </c>
      <c r="B157" s="7" t="s">
        <v>2</v>
      </c>
      <c r="D157" s="7" t="s">
        <v>8</v>
      </c>
      <c r="E157" s="8">
        <v>5</v>
      </c>
      <c r="F157" s="9">
        <v>26571</v>
      </c>
      <c r="G157" s="10">
        <f t="shared" si="111"/>
        <v>125</v>
      </c>
      <c r="H157" s="11">
        <f t="shared" si="112"/>
        <v>4.7266127202601526E-3</v>
      </c>
      <c r="J157" s="170">
        <f t="shared" si="123"/>
        <v>27264</v>
      </c>
      <c r="K157" s="16">
        <f t="shared" si="124"/>
        <v>403</v>
      </c>
      <c r="L157" s="17">
        <f t="shared" si="113"/>
        <v>1.5003164439149697E-2</v>
      </c>
      <c r="M157" s="5">
        <f t="shared" si="114"/>
        <v>693</v>
      </c>
      <c r="N157" s="6">
        <f t="shared" si="110"/>
        <v>2.6081065823642318E-2</v>
      </c>
      <c r="P157" s="172">
        <f t="shared" si="115"/>
        <v>27537</v>
      </c>
      <c r="Q157" s="33">
        <f t="shared" si="125"/>
        <v>407</v>
      </c>
      <c r="R157" s="34">
        <f t="shared" si="116"/>
        <v>1.5001842978252857E-2</v>
      </c>
      <c r="S157" s="5">
        <f t="shared" si="117"/>
        <v>273</v>
      </c>
      <c r="T157" s="64">
        <f t="shared" si="118"/>
        <v>9.9139339797363543E-3</v>
      </c>
      <c r="V157" s="174">
        <f t="shared" si="119"/>
        <v>27675</v>
      </c>
      <c r="W157" s="40">
        <f t="shared" si="126"/>
        <v>409</v>
      </c>
      <c r="X157" s="41">
        <f t="shared" si="120"/>
        <v>1.5000366757133426E-2</v>
      </c>
      <c r="Y157" s="5">
        <f t="shared" si="121"/>
        <v>138</v>
      </c>
      <c r="Z157" s="6">
        <f t="shared" si="122"/>
        <v>4.986449864498645E-3</v>
      </c>
    </row>
    <row r="158" spans="1:26" s="7" customFormat="1" x14ac:dyDescent="0.25">
      <c r="A158" s="7" t="s">
        <v>254</v>
      </c>
      <c r="B158" s="7" t="s">
        <v>2</v>
      </c>
      <c r="D158" s="7" t="s">
        <v>8</v>
      </c>
      <c r="E158" s="8">
        <v>6</v>
      </c>
      <c r="F158" s="9">
        <v>26826</v>
      </c>
      <c r="G158" s="10">
        <f t="shared" si="111"/>
        <v>255</v>
      </c>
      <c r="H158" s="11">
        <f t="shared" si="112"/>
        <v>9.5969289827255271E-3</v>
      </c>
      <c r="J158" s="170">
        <f t="shared" si="123"/>
        <v>27673</v>
      </c>
      <c r="K158" s="16">
        <f t="shared" si="124"/>
        <v>409</v>
      </c>
      <c r="L158" s="17">
        <f t="shared" si="113"/>
        <v>1.5001467136150234E-2</v>
      </c>
      <c r="M158" s="5">
        <f t="shared" si="114"/>
        <v>847</v>
      </c>
      <c r="N158" s="6">
        <f t="shared" si="110"/>
        <v>3.1573846268545439E-2</v>
      </c>
      <c r="P158" s="172">
        <f t="shared" si="115"/>
        <v>27950</v>
      </c>
      <c r="Q158" s="33">
        <f t="shared" si="125"/>
        <v>413</v>
      </c>
      <c r="R158" s="34">
        <f t="shared" si="116"/>
        <v>1.499800268729346E-2</v>
      </c>
      <c r="S158" s="5">
        <f t="shared" si="117"/>
        <v>277</v>
      </c>
      <c r="T158" s="64">
        <f t="shared" si="118"/>
        <v>9.9105545617173517E-3</v>
      </c>
      <c r="V158" s="174">
        <f t="shared" si="119"/>
        <v>28090</v>
      </c>
      <c r="W158" s="40">
        <f t="shared" si="126"/>
        <v>415</v>
      </c>
      <c r="X158" s="41">
        <f t="shared" si="120"/>
        <v>1.4995483288166215E-2</v>
      </c>
      <c r="Y158" s="5">
        <f t="shared" si="121"/>
        <v>140</v>
      </c>
      <c r="Z158" s="6">
        <f t="shared" si="122"/>
        <v>4.9839800640797439E-3</v>
      </c>
    </row>
    <row r="159" spans="1:26" s="7" customFormat="1" x14ac:dyDescent="0.25">
      <c r="A159" s="7" t="s">
        <v>255</v>
      </c>
      <c r="B159" s="7" t="s">
        <v>2</v>
      </c>
      <c r="D159" s="7" t="s">
        <v>8</v>
      </c>
      <c r="E159" s="8">
        <v>7</v>
      </c>
      <c r="F159" s="9">
        <v>27082</v>
      </c>
      <c r="G159" s="10">
        <f t="shared" si="111"/>
        <v>256</v>
      </c>
      <c r="H159" s="11">
        <f t="shared" si="112"/>
        <v>9.5429806903750101E-3</v>
      </c>
      <c r="J159" s="170">
        <f t="shared" si="123"/>
        <v>28088</v>
      </c>
      <c r="K159" s="16">
        <f t="shared" si="124"/>
        <v>415</v>
      </c>
      <c r="L159" s="17">
        <f t="shared" si="113"/>
        <v>1.4996567050916055E-2</v>
      </c>
      <c r="M159" s="5">
        <f t="shared" si="114"/>
        <v>1006</v>
      </c>
      <c r="N159" s="6">
        <f t="shared" si="110"/>
        <v>3.7146444132634224E-2</v>
      </c>
      <c r="P159" s="172">
        <f t="shared" si="115"/>
        <v>28369</v>
      </c>
      <c r="Q159" s="33">
        <f t="shared" si="125"/>
        <v>419</v>
      </c>
      <c r="R159" s="34">
        <f t="shared" si="116"/>
        <v>1.4991055456171735E-2</v>
      </c>
      <c r="S159" s="5">
        <f t="shared" si="117"/>
        <v>281</v>
      </c>
      <c r="T159" s="64">
        <f t="shared" si="118"/>
        <v>9.9051781874581416E-3</v>
      </c>
      <c r="V159" s="174">
        <f t="shared" si="119"/>
        <v>28511</v>
      </c>
      <c r="W159" s="40">
        <f t="shared" si="126"/>
        <v>421</v>
      </c>
      <c r="X159" s="41">
        <f t="shared" si="120"/>
        <v>1.4987540049839801E-2</v>
      </c>
      <c r="Y159" s="5">
        <f t="shared" si="121"/>
        <v>142</v>
      </c>
      <c r="Z159" s="6">
        <f t="shared" si="122"/>
        <v>4.9805338290484372E-3</v>
      </c>
    </row>
    <row r="160" spans="1:26" s="7" customFormat="1" x14ac:dyDescent="0.25">
      <c r="A160" s="7" t="s">
        <v>256</v>
      </c>
      <c r="B160" s="7" t="s">
        <v>2</v>
      </c>
      <c r="D160" s="7" t="s">
        <v>8</v>
      </c>
      <c r="E160" s="8">
        <v>8</v>
      </c>
      <c r="F160" s="9">
        <v>27342</v>
      </c>
      <c r="G160" s="10">
        <f t="shared" si="111"/>
        <v>260</v>
      </c>
      <c r="H160" s="11">
        <f t="shared" si="112"/>
        <v>9.60047263865298E-3</v>
      </c>
      <c r="J160" s="170">
        <f t="shared" si="123"/>
        <v>28509</v>
      </c>
      <c r="K160" s="16">
        <f t="shared" si="124"/>
        <v>421</v>
      </c>
      <c r="L160" s="17">
        <f t="shared" si="113"/>
        <v>1.4988607234406152E-2</v>
      </c>
      <c r="M160" s="5">
        <f t="shared" si="114"/>
        <v>1167</v>
      </c>
      <c r="N160" s="6">
        <f t="shared" si="110"/>
        <v>4.2681588764538071E-2</v>
      </c>
      <c r="P160" s="172">
        <f t="shared" si="115"/>
        <v>28794</v>
      </c>
      <c r="Q160" s="33">
        <f t="shared" si="125"/>
        <v>425</v>
      </c>
      <c r="R160" s="34">
        <f t="shared" si="116"/>
        <v>1.4981141386724947E-2</v>
      </c>
      <c r="S160" s="5">
        <f t="shared" si="117"/>
        <v>285</v>
      </c>
      <c r="T160" s="64">
        <f t="shared" si="118"/>
        <v>9.8978953948739325E-3</v>
      </c>
      <c r="V160" s="174">
        <f t="shared" si="119"/>
        <v>28938</v>
      </c>
      <c r="W160" s="40">
        <f t="shared" si="126"/>
        <v>427</v>
      </c>
      <c r="X160" s="41">
        <f t="shared" si="120"/>
        <v>1.497667566904002E-2</v>
      </c>
      <c r="Y160" s="5">
        <f t="shared" si="121"/>
        <v>144</v>
      </c>
      <c r="Z160" s="6">
        <f t="shared" si="122"/>
        <v>4.9761559195521457E-3</v>
      </c>
    </row>
    <row r="161" spans="1:26" s="7" customFormat="1" x14ac:dyDescent="0.25">
      <c r="A161" s="7" t="s">
        <v>257</v>
      </c>
      <c r="B161" s="7" t="s">
        <v>2</v>
      </c>
      <c r="D161" s="7" t="s">
        <v>8</v>
      </c>
      <c r="E161" s="8">
        <v>9</v>
      </c>
      <c r="F161" s="9">
        <v>27603</v>
      </c>
      <c r="G161" s="10">
        <f t="shared" si="111"/>
        <v>261</v>
      </c>
      <c r="H161" s="11">
        <f t="shared" si="112"/>
        <v>9.5457537853851221E-3</v>
      </c>
      <c r="J161" s="170">
        <f t="shared" si="123"/>
        <v>28937</v>
      </c>
      <c r="K161" s="16">
        <f t="shared" si="124"/>
        <v>428</v>
      </c>
      <c r="L161" s="17">
        <f t="shared" si="113"/>
        <v>1.501280297449928E-2</v>
      </c>
      <c r="M161" s="5">
        <f t="shared" si="114"/>
        <v>1334</v>
      </c>
      <c r="N161" s="6">
        <f t="shared" si="110"/>
        <v>4.8328080281128866E-2</v>
      </c>
      <c r="P161" s="172">
        <f t="shared" si="115"/>
        <v>29226</v>
      </c>
      <c r="Q161" s="33">
        <f t="shared" si="125"/>
        <v>432</v>
      </c>
      <c r="R161" s="34">
        <f t="shared" si="116"/>
        <v>1.5003125651177328E-2</v>
      </c>
      <c r="S161" s="5">
        <f t="shared" si="117"/>
        <v>289</v>
      </c>
      <c r="T161" s="64">
        <f t="shared" si="118"/>
        <v>9.8884554848422644E-3</v>
      </c>
      <c r="V161" s="174">
        <f t="shared" si="119"/>
        <v>29372</v>
      </c>
      <c r="W161" s="40">
        <f t="shared" si="126"/>
        <v>434</v>
      </c>
      <c r="X161" s="41">
        <f t="shared" si="120"/>
        <v>1.4997581035316884E-2</v>
      </c>
      <c r="Y161" s="5">
        <f t="shared" si="121"/>
        <v>146</v>
      </c>
      <c r="Z161" s="6">
        <f t="shared" si="122"/>
        <v>4.9707204139997274E-3</v>
      </c>
    </row>
    <row r="162" spans="1:26" s="7" customFormat="1" x14ac:dyDescent="0.25">
      <c r="A162" s="7" t="s">
        <v>258</v>
      </c>
      <c r="B162" s="7" t="s">
        <v>2</v>
      </c>
      <c r="D162" s="7" t="s">
        <v>8</v>
      </c>
      <c r="E162" s="8">
        <v>10</v>
      </c>
      <c r="F162" s="9">
        <v>27874</v>
      </c>
      <c r="G162" s="10">
        <f t="shared" si="111"/>
        <v>271</v>
      </c>
      <c r="H162" s="11">
        <f t="shared" si="112"/>
        <v>9.8177734304242294E-3</v>
      </c>
      <c r="J162" s="170">
        <f t="shared" si="123"/>
        <v>29371</v>
      </c>
      <c r="K162" s="16">
        <f t="shared" si="124"/>
        <v>434</v>
      </c>
      <c r="L162" s="17">
        <f t="shared" si="113"/>
        <v>1.4998099319210699E-2</v>
      </c>
      <c r="M162" s="5">
        <f t="shared" si="114"/>
        <v>1497</v>
      </c>
      <c r="N162" s="6">
        <f t="shared" si="110"/>
        <v>5.3705962545741552E-2</v>
      </c>
      <c r="P162" s="172">
        <f t="shared" si="115"/>
        <v>29665</v>
      </c>
      <c r="Q162" s="33">
        <f t="shared" si="125"/>
        <v>439</v>
      </c>
      <c r="R162" s="34">
        <f t="shared" si="116"/>
        <v>1.5020871826455895E-2</v>
      </c>
      <c r="S162" s="5">
        <f t="shared" si="117"/>
        <v>294</v>
      </c>
      <c r="T162" s="64">
        <f t="shared" si="118"/>
        <v>9.9106691387156574E-3</v>
      </c>
      <c r="V162" s="174">
        <f t="shared" si="119"/>
        <v>29813</v>
      </c>
      <c r="W162" s="40">
        <f t="shared" si="126"/>
        <v>441</v>
      </c>
      <c r="X162" s="41">
        <f t="shared" si="120"/>
        <v>1.5014299332697807E-2</v>
      </c>
      <c r="Y162" s="5">
        <f t="shared" si="121"/>
        <v>148</v>
      </c>
      <c r="Z162" s="6">
        <f t="shared" si="122"/>
        <v>4.9642773286821184E-3</v>
      </c>
    </row>
    <row r="163" spans="1:26" s="7" customFormat="1" x14ac:dyDescent="0.25">
      <c r="A163" s="7" t="s">
        <v>259</v>
      </c>
      <c r="B163" s="7" t="s">
        <v>2</v>
      </c>
      <c r="D163" s="7" t="s">
        <v>8</v>
      </c>
      <c r="E163" s="8">
        <v>11</v>
      </c>
      <c r="F163" s="9">
        <v>28277</v>
      </c>
      <c r="G163" s="10">
        <f t="shared" si="111"/>
        <v>403</v>
      </c>
      <c r="H163" s="11">
        <f t="shared" si="112"/>
        <v>1.4457917772834899E-2</v>
      </c>
      <c r="J163" s="170">
        <f t="shared" si="123"/>
        <v>29812</v>
      </c>
      <c r="K163" s="16">
        <f t="shared" si="124"/>
        <v>441</v>
      </c>
      <c r="L163" s="17">
        <f t="shared" si="113"/>
        <v>1.5014810527390964E-2</v>
      </c>
      <c r="M163" s="5">
        <f t="shared" si="114"/>
        <v>1535</v>
      </c>
      <c r="N163" s="6">
        <f t="shared" si="110"/>
        <v>5.4284400749725924E-2</v>
      </c>
      <c r="P163" s="172">
        <f t="shared" si="115"/>
        <v>30110</v>
      </c>
      <c r="Q163" s="33">
        <f t="shared" si="125"/>
        <v>445</v>
      </c>
      <c r="R163" s="34">
        <f t="shared" si="116"/>
        <v>1.5000842743974381E-2</v>
      </c>
      <c r="S163" s="5">
        <f t="shared" si="117"/>
        <v>298</v>
      </c>
      <c r="T163" s="64">
        <f t="shared" si="118"/>
        <v>9.897044171371638E-3</v>
      </c>
      <c r="V163" s="174">
        <f t="shared" si="119"/>
        <v>30261</v>
      </c>
      <c r="W163" s="40">
        <f t="shared" si="126"/>
        <v>448</v>
      </c>
      <c r="X163" s="41">
        <f t="shared" si="120"/>
        <v>1.5027001643578305E-2</v>
      </c>
      <c r="Y163" s="5">
        <f t="shared" si="121"/>
        <v>151</v>
      </c>
      <c r="Z163" s="6">
        <f t="shared" si="122"/>
        <v>4.9899210204553714E-3</v>
      </c>
    </row>
    <row r="164" spans="1:26" s="7" customFormat="1" x14ac:dyDescent="0.25">
      <c r="A164" s="7" t="s">
        <v>260</v>
      </c>
      <c r="B164" s="7" t="s">
        <v>2</v>
      </c>
      <c r="D164" s="7" t="s">
        <v>8</v>
      </c>
      <c r="E164" s="8">
        <v>12</v>
      </c>
      <c r="F164" s="9">
        <v>28760</v>
      </c>
      <c r="G164" s="10">
        <f t="shared" si="111"/>
        <v>483</v>
      </c>
      <c r="H164" s="11">
        <f t="shared" si="112"/>
        <v>1.7081019910174345E-2</v>
      </c>
      <c r="J164" s="170">
        <f t="shared" si="123"/>
        <v>30259</v>
      </c>
      <c r="K164" s="16">
        <f t="shared" si="124"/>
        <v>447</v>
      </c>
      <c r="L164" s="17">
        <f t="shared" si="113"/>
        <v>1.4993962162887427E-2</v>
      </c>
      <c r="M164" s="5">
        <f t="shared" si="114"/>
        <v>1499</v>
      </c>
      <c r="N164" s="6">
        <f t="shared" si="110"/>
        <v>5.2121001390820584E-2</v>
      </c>
      <c r="P164" s="172">
        <f t="shared" si="115"/>
        <v>30562</v>
      </c>
      <c r="Q164" s="33">
        <f t="shared" si="125"/>
        <v>452</v>
      </c>
      <c r="R164" s="34">
        <f t="shared" si="116"/>
        <v>1.5011624045167718E-2</v>
      </c>
      <c r="S164" s="5">
        <f t="shared" si="117"/>
        <v>303</v>
      </c>
      <c r="T164" s="64">
        <f t="shared" si="118"/>
        <v>9.9142726261370329E-3</v>
      </c>
      <c r="V164" s="174">
        <f t="shared" si="119"/>
        <v>30715</v>
      </c>
      <c r="W164" s="40">
        <f t="shared" si="126"/>
        <v>454</v>
      </c>
      <c r="X164" s="41">
        <f t="shared" si="120"/>
        <v>1.5002808895938666E-2</v>
      </c>
      <c r="Y164" s="5">
        <f t="shared" si="121"/>
        <v>153</v>
      </c>
      <c r="Z164" s="6">
        <f t="shared" si="122"/>
        <v>4.9812795051277876E-3</v>
      </c>
    </row>
    <row r="165" spans="1:26" s="7" customFormat="1" x14ac:dyDescent="0.25">
      <c r="A165" s="7" t="s">
        <v>261</v>
      </c>
      <c r="B165" s="7" t="s">
        <v>2</v>
      </c>
      <c r="D165" s="7" t="s">
        <v>8</v>
      </c>
      <c r="E165" s="8">
        <v>13</v>
      </c>
      <c r="F165" s="9">
        <v>29241</v>
      </c>
      <c r="G165" s="10">
        <f t="shared" si="111"/>
        <v>481</v>
      </c>
      <c r="H165" s="11">
        <f t="shared" si="112"/>
        <v>1.6724617524339361E-2</v>
      </c>
      <c r="J165" s="170">
        <f t="shared" si="123"/>
        <v>30713</v>
      </c>
      <c r="K165" s="16">
        <f t="shared" si="124"/>
        <v>454</v>
      </c>
      <c r="L165" s="17">
        <f t="shared" si="113"/>
        <v>1.5003800522158696E-2</v>
      </c>
      <c r="M165" s="5">
        <f t="shared" si="114"/>
        <v>1472</v>
      </c>
      <c r="N165" s="6">
        <f t="shared" si="110"/>
        <v>5.0340275640367978E-2</v>
      </c>
      <c r="P165" s="172">
        <f t="shared" si="115"/>
        <v>31020</v>
      </c>
      <c r="Q165" s="33">
        <f t="shared" si="125"/>
        <v>458</v>
      </c>
      <c r="R165" s="34">
        <f t="shared" si="116"/>
        <v>1.4985930240167528E-2</v>
      </c>
      <c r="S165" s="5">
        <f t="shared" si="117"/>
        <v>307</v>
      </c>
      <c r="T165" s="64">
        <f t="shared" si="118"/>
        <v>9.8968407479045773E-3</v>
      </c>
      <c r="V165" s="174">
        <f t="shared" si="119"/>
        <v>31175</v>
      </c>
      <c r="W165" s="40">
        <f t="shared" si="126"/>
        <v>460</v>
      </c>
      <c r="X165" s="41">
        <f t="shared" si="120"/>
        <v>1.4976395897769819E-2</v>
      </c>
      <c r="Y165" s="5">
        <f t="shared" si="121"/>
        <v>155</v>
      </c>
      <c r="Z165" s="6">
        <f t="shared" si="122"/>
        <v>4.9719326383319967E-3</v>
      </c>
    </row>
    <row r="166" spans="1:26" s="7" customFormat="1" x14ac:dyDescent="0.25">
      <c r="A166" s="7" t="s">
        <v>262</v>
      </c>
      <c r="B166" s="7" t="s">
        <v>2</v>
      </c>
      <c r="D166" s="7" t="s">
        <v>8</v>
      </c>
      <c r="E166" s="8">
        <v>14</v>
      </c>
      <c r="F166" s="9">
        <v>29723</v>
      </c>
      <c r="G166" s="10">
        <f t="shared" si="111"/>
        <v>482</v>
      </c>
      <c r="H166" s="11">
        <f t="shared" si="112"/>
        <v>1.6483704387674838E-2</v>
      </c>
      <c r="J166" s="170">
        <f t="shared" si="123"/>
        <v>31174</v>
      </c>
      <c r="K166" s="16">
        <f t="shared" si="124"/>
        <v>461</v>
      </c>
      <c r="L166" s="17">
        <f t="shared" si="113"/>
        <v>1.5009930648259695E-2</v>
      </c>
      <c r="M166" s="5">
        <f t="shared" si="114"/>
        <v>1451</v>
      </c>
      <c r="N166" s="6">
        <f t="shared" si="110"/>
        <v>4.8817414123742554E-2</v>
      </c>
      <c r="P166" s="172">
        <f t="shared" si="115"/>
        <v>31486</v>
      </c>
      <c r="Q166" s="33">
        <f t="shared" si="125"/>
        <v>466</v>
      </c>
      <c r="R166" s="34">
        <f t="shared" si="116"/>
        <v>1.5022566086395874E-2</v>
      </c>
      <c r="S166" s="5">
        <f t="shared" si="117"/>
        <v>312</v>
      </c>
      <c r="T166" s="64">
        <f t="shared" si="118"/>
        <v>9.9091659785301399E-3</v>
      </c>
      <c r="V166" s="174">
        <f t="shared" si="119"/>
        <v>31643</v>
      </c>
      <c r="W166" s="40">
        <f t="shared" si="126"/>
        <v>468</v>
      </c>
      <c r="X166" s="41">
        <f t="shared" si="120"/>
        <v>1.5012028869286287E-2</v>
      </c>
      <c r="Y166" s="5">
        <f t="shared" si="121"/>
        <v>157</v>
      </c>
      <c r="Z166" s="6">
        <f t="shared" si="122"/>
        <v>4.9616028821540311E-3</v>
      </c>
    </row>
    <row r="167" spans="1:26" s="7" customFormat="1" x14ac:dyDescent="0.25">
      <c r="A167" s="7" t="s">
        <v>263</v>
      </c>
      <c r="B167" s="7" t="s">
        <v>2</v>
      </c>
      <c r="D167" s="7" t="s">
        <v>8</v>
      </c>
      <c r="E167" s="8">
        <v>15</v>
      </c>
      <c r="F167" s="9">
        <v>30203</v>
      </c>
      <c r="G167" s="10">
        <f t="shared" si="111"/>
        <v>480</v>
      </c>
      <c r="H167" s="11">
        <f t="shared" si="112"/>
        <v>1.6149110116744608E-2</v>
      </c>
      <c r="J167" s="170">
        <f t="shared" si="123"/>
        <v>31642</v>
      </c>
      <c r="K167" s="16">
        <f t="shared" si="124"/>
        <v>468</v>
      </c>
      <c r="L167" s="17">
        <f t="shared" si="113"/>
        <v>1.5012510425354461E-2</v>
      </c>
      <c r="M167" s="5">
        <f t="shared" si="114"/>
        <v>1439</v>
      </c>
      <c r="N167" s="6">
        <f t="shared" si="110"/>
        <v>4.7644273747640964E-2</v>
      </c>
      <c r="P167" s="172">
        <f t="shared" si="115"/>
        <v>31958</v>
      </c>
      <c r="Q167" s="33">
        <f t="shared" si="125"/>
        <v>472</v>
      </c>
      <c r="R167" s="34">
        <f t="shared" si="116"/>
        <v>1.4990789557263545E-2</v>
      </c>
      <c r="S167" s="5">
        <f t="shared" si="117"/>
        <v>316</v>
      </c>
      <c r="T167" s="64">
        <f t="shared" si="118"/>
        <v>9.887977971087052E-3</v>
      </c>
      <c r="V167" s="174">
        <f t="shared" si="119"/>
        <v>32118</v>
      </c>
      <c r="W167" s="40">
        <f t="shared" si="126"/>
        <v>475</v>
      </c>
      <c r="X167" s="41">
        <f t="shared" si="120"/>
        <v>1.5011218910975571E-2</v>
      </c>
      <c r="Y167" s="5">
        <f t="shared" si="121"/>
        <v>160</v>
      </c>
      <c r="Z167" s="6">
        <f t="shared" si="122"/>
        <v>4.9816302384955479E-3</v>
      </c>
    </row>
    <row r="168" spans="1:26" s="7" customFormat="1" x14ac:dyDescent="0.25">
      <c r="A168" s="7" t="s">
        <v>264</v>
      </c>
      <c r="B168" s="7" t="s">
        <v>2</v>
      </c>
      <c r="D168" s="7" t="s">
        <v>8</v>
      </c>
      <c r="E168" s="8">
        <v>16</v>
      </c>
      <c r="F168" s="9">
        <v>30686</v>
      </c>
      <c r="G168" s="10">
        <f t="shared" si="111"/>
        <v>483</v>
      </c>
      <c r="H168" s="11">
        <f t="shared" si="112"/>
        <v>1.5991788895142866E-2</v>
      </c>
      <c r="J168" s="170">
        <f t="shared" si="123"/>
        <v>32117</v>
      </c>
      <c r="K168" s="16">
        <f t="shared" si="124"/>
        <v>475</v>
      </c>
      <c r="L168" s="17">
        <f t="shared" si="113"/>
        <v>1.5011693319006383E-2</v>
      </c>
      <c r="M168" s="5">
        <f t="shared" si="114"/>
        <v>1431</v>
      </c>
      <c r="N168" s="6">
        <f t="shared" si="110"/>
        <v>4.6633644007039038E-2</v>
      </c>
      <c r="P168" s="172">
        <f t="shared" si="115"/>
        <v>32438</v>
      </c>
      <c r="Q168" s="33">
        <f t="shared" si="125"/>
        <v>480</v>
      </c>
      <c r="R168" s="34">
        <f t="shared" si="116"/>
        <v>1.5019713373803117E-2</v>
      </c>
      <c r="S168" s="5">
        <f t="shared" si="117"/>
        <v>321</v>
      </c>
      <c r="T168" s="64">
        <f t="shared" si="118"/>
        <v>9.8958012207904303E-3</v>
      </c>
      <c r="V168" s="174">
        <f t="shared" si="119"/>
        <v>32600</v>
      </c>
      <c r="W168" s="40">
        <f t="shared" si="126"/>
        <v>482</v>
      </c>
      <c r="X168" s="41">
        <f t="shared" si="120"/>
        <v>1.5007161093467837E-2</v>
      </c>
      <c r="Y168" s="5">
        <f t="shared" si="121"/>
        <v>162</v>
      </c>
      <c r="Z168" s="6">
        <f t="shared" si="122"/>
        <v>4.9693251533742327E-3</v>
      </c>
    </row>
    <row r="169" spans="1:26" s="7" customFormat="1" x14ac:dyDescent="0.25">
      <c r="A169" s="7" t="s">
        <v>265</v>
      </c>
      <c r="B169" s="7" t="s">
        <v>2</v>
      </c>
      <c r="D169" s="7" t="s">
        <v>8</v>
      </c>
      <c r="E169" s="8">
        <v>17</v>
      </c>
      <c r="F169" s="9">
        <v>31164</v>
      </c>
      <c r="G169" s="10">
        <f t="shared" si="111"/>
        <v>478</v>
      </c>
      <c r="H169" s="11">
        <f t="shared" si="112"/>
        <v>1.5577136153294662E-2</v>
      </c>
      <c r="J169" s="170">
        <f t="shared" si="123"/>
        <v>32599</v>
      </c>
      <c r="K169" s="16">
        <f t="shared" si="124"/>
        <v>482</v>
      </c>
      <c r="L169" s="17">
        <f t="shared" si="113"/>
        <v>1.5007628358813089E-2</v>
      </c>
      <c r="M169" s="5">
        <f t="shared" si="114"/>
        <v>1435</v>
      </c>
      <c r="N169" s="6">
        <f t="shared" si="110"/>
        <v>4.604672057502246E-2</v>
      </c>
      <c r="P169" s="172">
        <f t="shared" si="115"/>
        <v>32925</v>
      </c>
      <c r="Q169" s="33">
        <f t="shared" si="125"/>
        <v>487</v>
      </c>
      <c r="R169" s="34">
        <f t="shared" si="116"/>
        <v>1.5013256057710093E-2</v>
      </c>
      <c r="S169" s="5">
        <f t="shared" si="117"/>
        <v>326</v>
      </c>
      <c r="T169" s="64">
        <f t="shared" si="118"/>
        <v>9.9012908124525428E-3</v>
      </c>
      <c r="V169" s="174">
        <f t="shared" si="119"/>
        <v>33090</v>
      </c>
      <c r="W169" s="40">
        <f t="shared" si="126"/>
        <v>490</v>
      </c>
      <c r="X169" s="41">
        <f t="shared" si="120"/>
        <v>1.5030674846625767E-2</v>
      </c>
      <c r="Y169" s="5">
        <f t="shared" si="121"/>
        <v>165</v>
      </c>
      <c r="Z169" s="6">
        <f t="shared" si="122"/>
        <v>4.9864007252946509E-3</v>
      </c>
    </row>
    <row r="170" spans="1:26" s="7" customFormat="1" x14ac:dyDescent="0.25">
      <c r="A170" s="7" t="s">
        <v>266</v>
      </c>
      <c r="B170" s="7" t="s">
        <v>2</v>
      </c>
      <c r="D170" s="7" t="s">
        <v>8</v>
      </c>
      <c r="E170" s="8">
        <v>18</v>
      </c>
      <c r="F170" s="9">
        <v>31838</v>
      </c>
      <c r="G170" s="10">
        <f t="shared" si="111"/>
        <v>674</v>
      </c>
      <c r="H170" s="11">
        <f t="shared" si="112"/>
        <v>2.1627518932101141E-2</v>
      </c>
      <c r="J170" s="170">
        <f t="shared" si="123"/>
        <v>33088</v>
      </c>
      <c r="K170" s="16">
        <f t="shared" si="124"/>
        <v>489</v>
      </c>
      <c r="L170" s="17">
        <f t="shared" si="113"/>
        <v>1.5000460136814013E-2</v>
      </c>
      <c r="M170" s="5">
        <f t="shared" si="114"/>
        <v>1250</v>
      </c>
      <c r="N170" s="6">
        <f t="shared" si="110"/>
        <v>3.9261260129405111E-2</v>
      </c>
      <c r="P170" s="172">
        <f t="shared" si="115"/>
        <v>33419</v>
      </c>
      <c r="Q170" s="33">
        <f t="shared" si="125"/>
        <v>494</v>
      </c>
      <c r="R170" s="34">
        <f t="shared" si="116"/>
        <v>1.5003796507213363E-2</v>
      </c>
      <c r="S170" s="5">
        <f t="shared" si="117"/>
        <v>331</v>
      </c>
      <c r="T170" s="64">
        <f t="shared" si="118"/>
        <v>9.9045453185313739E-3</v>
      </c>
      <c r="V170" s="174">
        <f t="shared" si="119"/>
        <v>33586</v>
      </c>
      <c r="W170" s="40">
        <f t="shared" si="126"/>
        <v>496</v>
      </c>
      <c r="X170" s="41">
        <f t="shared" si="120"/>
        <v>1.4989422786340283E-2</v>
      </c>
      <c r="Y170" s="5">
        <f t="shared" si="121"/>
        <v>167</v>
      </c>
      <c r="Z170" s="6">
        <f t="shared" si="122"/>
        <v>4.9723098910260223E-3</v>
      </c>
    </row>
    <row r="171" spans="1:26" s="7" customFormat="1" x14ac:dyDescent="0.25">
      <c r="A171" s="7" t="s">
        <v>267</v>
      </c>
      <c r="B171" s="7" t="s">
        <v>2</v>
      </c>
      <c r="D171" s="7" t="s">
        <v>8</v>
      </c>
      <c r="E171" s="8">
        <v>19</v>
      </c>
      <c r="F171" s="9">
        <v>32506</v>
      </c>
      <c r="G171" s="10">
        <f t="shared" si="111"/>
        <v>668</v>
      </c>
      <c r="H171" s="11">
        <f t="shared" si="112"/>
        <v>2.0981217413154094E-2</v>
      </c>
      <c r="J171" s="170">
        <f t="shared" si="123"/>
        <v>33584</v>
      </c>
      <c r="K171" s="16">
        <f t="shared" si="124"/>
        <v>496</v>
      </c>
      <c r="L171" s="17">
        <f t="shared" si="113"/>
        <v>1.4990328820116054E-2</v>
      </c>
      <c r="M171" s="5">
        <f t="shared" si="114"/>
        <v>1078</v>
      </c>
      <c r="N171" s="6">
        <f t="shared" si="110"/>
        <v>3.3163108349227838E-2</v>
      </c>
      <c r="P171" s="172">
        <f t="shared" si="115"/>
        <v>33920</v>
      </c>
      <c r="Q171" s="33">
        <f t="shared" si="125"/>
        <v>501</v>
      </c>
      <c r="R171" s="34">
        <f t="shared" si="116"/>
        <v>1.4991471917172866E-2</v>
      </c>
      <c r="S171" s="5">
        <f t="shared" si="117"/>
        <v>336</v>
      </c>
      <c r="T171" s="64">
        <f t="shared" si="118"/>
        <v>9.9056603773584901E-3</v>
      </c>
      <c r="V171" s="174">
        <f t="shared" si="119"/>
        <v>34090</v>
      </c>
      <c r="W171" s="40">
        <f t="shared" si="126"/>
        <v>504</v>
      </c>
      <c r="X171" s="41">
        <f t="shared" si="120"/>
        <v>1.5006252605252188E-2</v>
      </c>
      <c r="Y171" s="5">
        <f t="shared" si="121"/>
        <v>170</v>
      </c>
      <c r="Z171" s="6">
        <f t="shared" si="122"/>
        <v>4.9867996479906126E-3</v>
      </c>
    </row>
    <row r="172" spans="1:26" s="7" customFormat="1" x14ac:dyDescent="0.25">
      <c r="A172" s="7" t="s">
        <v>268</v>
      </c>
      <c r="B172" s="7" t="s">
        <v>2</v>
      </c>
      <c r="D172" s="7" t="s">
        <v>8</v>
      </c>
      <c r="E172" s="8">
        <v>20</v>
      </c>
      <c r="F172" s="9">
        <v>33179</v>
      </c>
      <c r="G172" s="10">
        <f t="shared" si="111"/>
        <v>673</v>
      </c>
      <c r="H172" s="11">
        <f t="shared" si="112"/>
        <v>2.070387005475912E-2</v>
      </c>
      <c r="J172" s="170">
        <f t="shared" si="123"/>
        <v>34088</v>
      </c>
      <c r="K172" s="16">
        <f t="shared" si="124"/>
        <v>504</v>
      </c>
      <c r="L172" s="17">
        <f t="shared" si="113"/>
        <v>1.5007146260123869E-2</v>
      </c>
      <c r="M172" s="5">
        <f t="shared" si="114"/>
        <v>909</v>
      </c>
      <c r="N172" s="6">
        <f t="shared" si="110"/>
        <v>2.7396847403478104E-2</v>
      </c>
      <c r="P172" s="172">
        <f t="shared" si="115"/>
        <v>34429</v>
      </c>
      <c r="Q172" s="33">
        <f t="shared" si="125"/>
        <v>509</v>
      </c>
      <c r="R172" s="34">
        <f t="shared" si="116"/>
        <v>1.5005896226415094E-2</v>
      </c>
      <c r="S172" s="5">
        <f t="shared" si="117"/>
        <v>341</v>
      </c>
      <c r="T172" s="64">
        <f t="shared" si="118"/>
        <v>9.9044410235557233E-3</v>
      </c>
      <c r="V172" s="174">
        <f t="shared" si="119"/>
        <v>34601</v>
      </c>
      <c r="W172" s="40">
        <f t="shared" si="126"/>
        <v>511</v>
      </c>
      <c r="X172" s="41">
        <f t="shared" si="120"/>
        <v>1.4989733059548255E-2</v>
      </c>
      <c r="Y172" s="5">
        <f t="shared" si="121"/>
        <v>172</v>
      </c>
      <c r="Z172" s="6">
        <f t="shared" si="122"/>
        <v>4.9709545966879574E-3</v>
      </c>
    </row>
    <row r="173" spans="1:26" s="7" customFormat="1" x14ac:dyDescent="0.25">
      <c r="A173" s="7" t="s">
        <v>269</v>
      </c>
      <c r="B173" s="7" t="s">
        <v>2</v>
      </c>
      <c r="D173" s="7" t="s">
        <v>8</v>
      </c>
      <c r="E173" s="8">
        <v>21</v>
      </c>
      <c r="F173" s="9">
        <v>33848</v>
      </c>
      <c r="G173" s="10">
        <f t="shared" si="111"/>
        <v>669</v>
      </c>
      <c r="H173" s="11">
        <f t="shared" si="112"/>
        <v>2.0163356339853521E-2</v>
      </c>
      <c r="J173" s="170">
        <f t="shared" si="123"/>
        <v>34599</v>
      </c>
      <c r="K173" s="16">
        <f t="shared" si="124"/>
        <v>511</v>
      </c>
      <c r="L173" s="17">
        <f t="shared" si="113"/>
        <v>1.499061253226942E-2</v>
      </c>
      <c r="M173" s="5">
        <f t="shared" si="114"/>
        <v>751</v>
      </c>
      <c r="N173" s="6">
        <f t="shared" si="110"/>
        <v>2.2187426140392343E-2</v>
      </c>
      <c r="P173" s="172">
        <f t="shared" si="115"/>
        <v>34945</v>
      </c>
      <c r="Q173" s="33">
        <f t="shared" si="125"/>
        <v>516</v>
      </c>
      <c r="R173" s="34">
        <f t="shared" si="116"/>
        <v>1.4987365302506607E-2</v>
      </c>
      <c r="S173" s="5">
        <f t="shared" si="117"/>
        <v>346</v>
      </c>
      <c r="T173" s="64">
        <f t="shared" si="118"/>
        <v>9.9012734296752038E-3</v>
      </c>
      <c r="V173" s="174">
        <f t="shared" si="119"/>
        <v>35120</v>
      </c>
      <c r="W173" s="40">
        <f t="shared" si="126"/>
        <v>519</v>
      </c>
      <c r="X173" s="41">
        <f t="shared" si="120"/>
        <v>1.4999566486517731E-2</v>
      </c>
      <c r="Y173" s="5">
        <f t="shared" si="121"/>
        <v>175</v>
      </c>
      <c r="Z173" s="6">
        <f t="shared" si="122"/>
        <v>4.9829157175398636E-3</v>
      </c>
    </row>
    <row r="174" spans="1:26" s="7" customFormat="1" x14ac:dyDescent="0.25">
      <c r="A174" s="7" t="s">
        <v>270</v>
      </c>
      <c r="B174" s="7" t="s">
        <v>2</v>
      </c>
      <c r="D174" s="7" t="s">
        <v>8</v>
      </c>
      <c r="E174" s="8">
        <v>22</v>
      </c>
      <c r="F174" s="9">
        <v>35310</v>
      </c>
      <c r="G174" s="10">
        <f t="shared" si="111"/>
        <v>1462</v>
      </c>
      <c r="H174" s="11">
        <f t="shared" si="112"/>
        <v>4.3193098558260458E-2</v>
      </c>
      <c r="J174" s="170">
        <f t="shared" si="123"/>
        <v>35118</v>
      </c>
      <c r="K174" s="16">
        <f t="shared" si="124"/>
        <v>519</v>
      </c>
      <c r="L174" s="17">
        <f t="shared" si="113"/>
        <v>1.5000433538541576E-2</v>
      </c>
      <c r="M174" s="5">
        <f t="shared" si="114"/>
        <v>-192</v>
      </c>
      <c r="N174" s="6">
        <f t="shared" si="110"/>
        <v>-5.4375531011045027E-3</v>
      </c>
      <c r="P174" s="172">
        <f t="shared" si="115"/>
        <v>35469</v>
      </c>
      <c r="Q174" s="35">
        <f t="shared" si="125"/>
        <v>524</v>
      </c>
      <c r="R174" s="36">
        <f t="shared" si="116"/>
        <v>1.4994992130490771E-2</v>
      </c>
      <c r="S174" s="5">
        <f t="shared" si="117"/>
        <v>351</v>
      </c>
      <c r="T174" s="64">
        <f t="shared" si="118"/>
        <v>9.8959654909921337E-3</v>
      </c>
      <c r="V174" s="174">
        <f t="shared" si="119"/>
        <v>35646</v>
      </c>
      <c r="W174" s="42">
        <f t="shared" si="126"/>
        <v>526</v>
      </c>
      <c r="X174" s="43">
        <f t="shared" si="120"/>
        <v>1.4977220956719817E-2</v>
      </c>
      <c r="Y174" s="5">
        <f t="shared" si="121"/>
        <v>177</v>
      </c>
      <c r="Z174" s="6">
        <f t="shared" si="122"/>
        <v>4.965494024574987E-3</v>
      </c>
    </row>
    <row r="175" spans="1:26" s="7" customFormat="1" x14ac:dyDescent="0.25">
      <c r="A175" s="55" t="s">
        <v>21</v>
      </c>
      <c r="B175" s="56"/>
      <c r="C175" s="56"/>
      <c r="D175" s="56" t="s">
        <v>8</v>
      </c>
      <c r="E175" s="57">
        <v>23</v>
      </c>
      <c r="F175" s="70"/>
      <c r="G175" s="71"/>
      <c r="H175" s="72"/>
      <c r="I175" s="56"/>
      <c r="J175" s="171">
        <f t="shared" si="123"/>
        <v>35645</v>
      </c>
      <c r="K175" s="59">
        <f t="shared" si="124"/>
        <v>527</v>
      </c>
      <c r="L175" s="60">
        <f t="shared" ref="L175:L177" si="127">+(J175-J174)/J174</f>
        <v>1.5006549347912752E-2</v>
      </c>
      <c r="M175" s="73"/>
      <c r="N175" s="74"/>
      <c r="O175" s="56"/>
      <c r="P175" s="173">
        <f t="shared" si="115"/>
        <v>36001</v>
      </c>
      <c r="Q175" s="62">
        <f t="shared" si="125"/>
        <v>532</v>
      </c>
      <c r="R175" s="63">
        <f t="shared" ref="R175:R178" si="128">+(P175-P174)/P174</f>
        <v>1.4999013222814288E-2</v>
      </c>
      <c r="S175" s="73">
        <f t="shared" si="117"/>
        <v>356</v>
      </c>
      <c r="T175" s="75">
        <f t="shared" si="118"/>
        <v>9.8886142051609685E-3</v>
      </c>
      <c r="U175" s="56"/>
      <c r="V175" s="175">
        <f t="shared" si="119"/>
        <v>36181</v>
      </c>
      <c r="W175" s="76">
        <f t="shared" si="126"/>
        <v>535</v>
      </c>
      <c r="X175" s="77">
        <f t="shared" ref="X175:X179" si="129">+(V175-V174)/V174</f>
        <v>1.5008696627952645E-2</v>
      </c>
      <c r="Y175" s="73">
        <f t="shared" si="121"/>
        <v>180</v>
      </c>
      <c r="Z175" s="74">
        <f t="shared" si="122"/>
        <v>4.9749868715624219E-3</v>
      </c>
    </row>
    <row r="176" spans="1:26" s="7" customFormat="1" x14ac:dyDescent="0.25">
      <c r="A176" s="55" t="s">
        <v>22</v>
      </c>
      <c r="B176" s="56"/>
      <c r="C176" s="56"/>
      <c r="D176" s="56" t="s">
        <v>8</v>
      </c>
      <c r="E176" s="57">
        <v>24</v>
      </c>
      <c r="F176" s="70"/>
      <c r="G176" s="71"/>
      <c r="H176" s="72"/>
      <c r="I176" s="56"/>
      <c r="J176" s="171">
        <f t="shared" si="123"/>
        <v>36180</v>
      </c>
      <c r="K176" s="59">
        <f t="shared" si="124"/>
        <v>535</v>
      </c>
      <c r="L176" s="60">
        <f t="shared" si="127"/>
        <v>1.5009117688315332E-2</v>
      </c>
      <c r="M176" s="73"/>
      <c r="N176" s="74"/>
      <c r="O176" s="56"/>
      <c r="P176" s="173">
        <f t="shared" si="115"/>
        <v>36542</v>
      </c>
      <c r="Q176" s="62">
        <f t="shared" si="125"/>
        <v>541</v>
      </c>
      <c r="R176" s="63">
        <f t="shared" si="128"/>
        <v>1.5027360351101358E-2</v>
      </c>
      <c r="S176" s="73">
        <f t="shared" si="117"/>
        <v>362</v>
      </c>
      <c r="T176" s="75">
        <f t="shared" si="118"/>
        <v>9.9064090635433196E-3</v>
      </c>
      <c r="U176" s="56"/>
      <c r="V176" s="175">
        <f t="shared" si="119"/>
        <v>36725</v>
      </c>
      <c r="W176" s="76">
        <f t="shared" si="126"/>
        <v>544</v>
      </c>
      <c r="X176" s="77">
        <f t="shared" si="129"/>
        <v>1.5035515878499765E-2</v>
      </c>
      <c r="Y176" s="73">
        <f t="shared" si="121"/>
        <v>183</v>
      </c>
      <c r="Z176" s="74">
        <f t="shared" si="122"/>
        <v>4.9829816201497614E-3</v>
      </c>
    </row>
    <row r="177" spans="1:26" s="7" customFormat="1" x14ac:dyDescent="0.25">
      <c r="A177" s="55" t="s">
        <v>23</v>
      </c>
      <c r="B177" s="56"/>
      <c r="C177" s="56"/>
      <c r="D177" s="56" t="s">
        <v>8</v>
      </c>
      <c r="E177" s="57">
        <v>25</v>
      </c>
      <c r="F177" s="70"/>
      <c r="G177" s="71"/>
      <c r="H177" s="72"/>
      <c r="I177" s="56"/>
      <c r="J177" s="171">
        <f t="shared" si="123"/>
        <v>36723</v>
      </c>
      <c r="K177" s="59">
        <f t="shared" si="124"/>
        <v>543</v>
      </c>
      <c r="L177" s="60">
        <f t="shared" si="127"/>
        <v>1.5008291873963516E-2</v>
      </c>
      <c r="M177" s="73"/>
      <c r="N177" s="74"/>
      <c r="O177" s="56"/>
      <c r="P177" s="173">
        <f t="shared" si="115"/>
        <v>37090</v>
      </c>
      <c r="Q177" s="62">
        <f t="shared" si="125"/>
        <v>548</v>
      </c>
      <c r="R177" s="63">
        <f t="shared" si="128"/>
        <v>1.499644244978381E-2</v>
      </c>
      <c r="S177" s="73">
        <f t="shared" si="117"/>
        <v>367</v>
      </c>
      <c r="T177" s="75">
        <f t="shared" si="118"/>
        <v>9.8948503639795099E-3</v>
      </c>
      <c r="U177" s="56"/>
      <c r="V177" s="175">
        <f t="shared" si="119"/>
        <v>37275</v>
      </c>
      <c r="W177" s="76">
        <f t="shared" si="126"/>
        <v>550</v>
      </c>
      <c r="X177" s="77">
        <f t="shared" si="129"/>
        <v>1.4976174268209666E-2</v>
      </c>
      <c r="Y177" s="73">
        <f t="shared" si="121"/>
        <v>185</v>
      </c>
      <c r="Z177" s="74">
        <f t="shared" si="122"/>
        <v>4.9631120053655262E-3</v>
      </c>
    </row>
    <row r="178" spans="1:26" s="7" customFormat="1" x14ac:dyDescent="0.25">
      <c r="A178" s="55" t="s">
        <v>24</v>
      </c>
      <c r="B178" s="56"/>
      <c r="C178" s="56"/>
      <c r="D178" s="56" t="s">
        <v>8</v>
      </c>
      <c r="E178" s="57">
        <v>26</v>
      </c>
      <c r="F178" s="70"/>
      <c r="G178" s="71"/>
      <c r="H178" s="72"/>
      <c r="I178" s="56"/>
      <c r="J178" s="58"/>
      <c r="K178" s="59"/>
      <c r="L178" s="60"/>
      <c r="M178" s="73"/>
      <c r="N178" s="74"/>
      <c r="O178" s="56"/>
      <c r="P178" s="173">
        <f t="shared" ref="P178" si="130">ROUND(P177*1.015,0)</f>
        <v>37646</v>
      </c>
      <c r="Q178" s="62">
        <f t="shared" si="125"/>
        <v>556</v>
      </c>
      <c r="R178" s="63">
        <f t="shared" si="128"/>
        <v>1.499056349420329E-2</v>
      </c>
      <c r="S178" s="73"/>
      <c r="T178" s="75"/>
      <c r="U178" s="56"/>
      <c r="V178" s="175">
        <f t="shared" si="119"/>
        <v>37834</v>
      </c>
      <c r="W178" s="76">
        <f t="shared" si="126"/>
        <v>559</v>
      </c>
      <c r="X178" s="77">
        <f t="shared" si="129"/>
        <v>1.499664654594232E-2</v>
      </c>
      <c r="Y178" s="73">
        <f t="shared" si="121"/>
        <v>188</v>
      </c>
      <c r="Z178" s="74">
        <f t="shared" si="122"/>
        <v>4.9690754347941008E-3</v>
      </c>
    </row>
    <row r="179" spans="1:26" s="7" customFormat="1" x14ac:dyDescent="0.25">
      <c r="A179" s="55" t="s">
        <v>25</v>
      </c>
      <c r="B179" s="56"/>
      <c r="C179" s="56"/>
      <c r="D179" s="56" t="s">
        <v>8</v>
      </c>
      <c r="E179" s="57">
        <v>27</v>
      </c>
      <c r="F179" s="70"/>
      <c r="G179" s="71"/>
      <c r="H179" s="72"/>
      <c r="I179" s="56"/>
      <c r="J179" s="58"/>
      <c r="K179" s="59"/>
      <c r="L179" s="60"/>
      <c r="M179" s="73"/>
      <c r="N179" s="74"/>
      <c r="O179" s="56"/>
      <c r="P179" s="61"/>
      <c r="Q179" s="62"/>
      <c r="R179" s="63"/>
      <c r="S179" s="73"/>
      <c r="T179" s="75"/>
      <c r="U179" s="56"/>
      <c r="V179" s="175">
        <f t="shared" ref="V179" si="131">ROUND(V178*1.015,0)</f>
        <v>38402</v>
      </c>
      <c r="W179" s="76">
        <f t="shared" si="126"/>
        <v>568</v>
      </c>
      <c r="X179" s="77">
        <f t="shared" si="129"/>
        <v>1.5012951313633239E-2</v>
      </c>
      <c r="Y179" s="73"/>
      <c r="Z179" s="74"/>
    </row>
    <row r="180" spans="1:26" s="7" customFormat="1" x14ac:dyDescent="0.25">
      <c r="E180" s="8"/>
      <c r="F180" s="9"/>
      <c r="G180" s="10"/>
      <c r="H180" s="11"/>
      <c r="J180" s="58"/>
      <c r="K180" s="15"/>
      <c r="L180" s="15"/>
      <c r="P180" s="61"/>
      <c r="Q180" s="31"/>
      <c r="R180" s="31"/>
      <c r="T180" s="66"/>
      <c r="V180" s="175"/>
      <c r="W180" s="38"/>
      <c r="X180" s="38"/>
      <c r="Y180" s="5"/>
      <c r="Z180" s="6"/>
    </row>
    <row r="181" spans="1:26" s="7" customFormat="1" x14ac:dyDescent="0.25">
      <c r="A181" s="21"/>
      <c r="B181" s="21"/>
      <c r="C181" s="21"/>
      <c r="D181" s="21"/>
      <c r="E181" s="24"/>
      <c r="F181" s="22"/>
      <c r="G181" s="22"/>
      <c r="H181" s="23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68"/>
      <c r="U181" s="21"/>
      <c r="V181" s="21"/>
      <c r="W181" s="21"/>
      <c r="X181" s="21"/>
      <c r="Y181" s="29"/>
      <c r="Z181" s="21"/>
    </row>
    <row r="182" spans="1:26" s="7" customFormat="1" x14ac:dyDescent="0.25">
      <c r="A182" s="7" t="s">
        <v>271</v>
      </c>
      <c r="B182" s="7" t="s">
        <v>2</v>
      </c>
      <c r="D182" s="7" t="s">
        <v>9</v>
      </c>
      <c r="E182" s="8">
        <v>1</v>
      </c>
      <c r="F182" s="9">
        <v>27553</v>
      </c>
      <c r="J182" s="170">
        <f>+ROUND(F182,0)</f>
        <v>27553</v>
      </c>
      <c r="K182" s="15"/>
      <c r="L182" s="15"/>
      <c r="M182" s="5"/>
      <c r="N182" s="6">
        <f t="shared" ref="N182:N203" si="132">+M182/F182</f>
        <v>0</v>
      </c>
      <c r="P182" s="172">
        <f>ROUND(J182*(1+P$5),0)</f>
        <v>27829</v>
      </c>
      <c r="Q182" s="32"/>
      <c r="R182" s="32"/>
      <c r="S182" s="5">
        <f>+P182-J182</f>
        <v>276</v>
      </c>
      <c r="T182" s="64">
        <f>+S182/P182</f>
        <v>9.9177117395522658E-3</v>
      </c>
      <c r="V182" s="174">
        <f>ROUND(P182*(1+V$5),0)</f>
        <v>27968</v>
      </c>
      <c r="W182" s="39"/>
      <c r="X182" s="39"/>
      <c r="Y182" s="5">
        <f>+V182-P182</f>
        <v>139</v>
      </c>
      <c r="Z182" s="6">
        <f>+Y182/V182</f>
        <v>4.9699656750572078E-3</v>
      </c>
    </row>
    <row r="183" spans="1:26" s="7" customFormat="1" x14ac:dyDescent="0.25">
      <c r="A183" s="7" t="s">
        <v>272</v>
      </c>
      <c r="B183" s="7" t="s">
        <v>2</v>
      </c>
      <c r="D183" s="7" t="s">
        <v>9</v>
      </c>
      <c r="E183" s="8">
        <v>2</v>
      </c>
      <c r="F183" s="9">
        <v>27826</v>
      </c>
      <c r="G183" s="10">
        <f t="shared" ref="G183:G203" si="133">+F183-F182</f>
        <v>273</v>
      </c>
      <c r="H183" s="11">
        <f t="shared" ref="H183:H203" si="134">+(F183-F182)/F182</f>
        <v>9.9081769680252601E-3</v>
      </c>
      <c r="J183" s="170">
        <f>ROUND(J182*1.015,0)</f>
        <v>27966</v>
      </c>
      <c r="K183" s="16">
        <f>+J183-J182</f>
        <v>413</v>
      </c>
      <c r="L183" s="17">
        <f t="shared" ref="L183:L203" si="135">+(J183-J182)/J182</f>
        <v>1.4989293361884369E-2</v>
      </c>
      <c r="M183" s="5">
        <f t="shared" ref="M183:M203" si="136">+J183-F183</f>
        <v>140</v>
      </c>
      <c r="N183" s="6">
        <f t="shared" si="132"/>
        <v>5.0312657227053834E-3</v>
      </c>
      <c r="P183" s="172">
        <f t="shared" ref="P183:P206" si="137">ROUND(J183*(1+P$5),0)</f>
        <v>28246</v>
      </c>
      <c r="Q183" s="33">
        <f>+P183-P182</f>
        <v>417</v>
      </c>
      <c r="R183" s="34">
        <f t="shared" ref="R183:R203" si="138">+(P183-P182)/P182</f>
        <v>1.4984368823888749E-2</v>
      </c>
      <c r="S183" s="5">
        <f t="shared" ref="S183:S206" si="139">+P183-J183</f>
        <v>280</v>
      </c>
      <c r="T183" s="64">
        <f t="shared" ref="T183:T206" si="140">+S183/P183</f>
        <v>9.91290802237485E-3</v>
      </c>
      <c r="V183" s="174">
        <f t="shared" ref="V183:V207" si="141">ROUND(P183*(1+V$5),0)</f>
        <v>28387</v>
      </c>
      <c r="W183" s="40">
        <f>+V183-V182</f>
        <v>419</v>
      </c>
      <c r="X183" s="41">
        <f t="shared" ref="X183:X203" si="142">+(V183-V182)/V182</f>
        <v>1.4981407322654463E-2</v>
      </c>
      <c r="Y183" s="5">
        <f t="shared" ref="Y183:Y207" si="143">+V183-P183</f>
        <v>141</v>
      </c>
      <c r="Z183" s="6">
        <f t="shared" ref="Z183:Z207" si="144">+Y183/V183</f>
        <v>4.9670623877126853E-3</v>
      </c>
    </row>
    <row r="184" spans="1:26" s="7" customFormat="1" x14ac:dyDescent="0.25">
      <c r="A184" s="7" t="s">
        <v>273</v>
      </c>
      <c r="B184" s="7" t="s">
        <v>2</v>
      </c>
      <c r="D184" s="7" t="s">
        <v>9</v>
      </c>
      <c r="E184" s="8">
        <v>3</v>
      </c>
      <c r="F184" s="9">
        <v>28098</v>
      </c>
      <c r="G184" s="10">
        <f t="shared" si="133"/>
        <v>272</v>
      </c>
      <c r="H184" s="11">
        <f t="shared" si="134"/>
        <v>9.775030546970459E-3</v>
      </c>
      <c r="J184" s="170">
        <f t="shared" ref="J184:J206" si="145">ROUND(J183*1.015,0)</f>
        <v>28385</v>
      </c>
      <c r="K184" s="16">
        <f t="shared" ref="K184:K206" si="146">+J184-J183</f>
        <v>419</v>
      </c>
      <c r="L184" s="17">
        <f t="shared" si="135"/>
        <v>1.4982478724165058E-2</v>
      </c>
      <c r="M184" s="5">
        <f t="shared" si="136"/>
        <v>287</v>
      </c>
      <c r="N184" s="6">
        <f t="shared" si="132"/>
        <v>1.0214250124564025E-2</v>
      </c>
      <c r="P184" s="172">
        <f t="shared" si="137"/>
        <v>28669</v>
      </c>
      <c r="Q184" s="33">
        <f t="shared" ref="Q184:Q207" si="147">+P184-P183</f>
        <v>423</v>
      </c>
      <c r="R184" s="34">
        <f t="shared" si="138"/>
        <v>1.4975571762373434E-2</v>
      </c>
      <c r="S184" s="5">
        <f t="shared" si="139"/>
        <v>284</v>
      </c>
      <c r="T184" s="64">
        <f t="shared" si="140"/>
        <v>9.9061704279884196E-3</v>
      </c>
      <c r="V184" s="174">
        <f t="shared" si="141"/>
        <v>28812</v>
      </c>
      <c r="W184" s="40">
        <f t="shared" ref="W184:W208" si="148">+V184-V183</f>
        <v>425</v>
      </c>
      <c r="X184" s="41">
        <f t="shared" si="142"/>
        <v>1.497164194877937E-2</v>
      </c>
      <c r="Y184" s="5">
        <f t="shared" si="143"/>
        <v>143</v>
      </c>
      <c r="Z184" s="6">
        <f t="shared" si="144"/>
        <v>4.9632097737054006E-3</v>
      </c>
    </row>
    <row r="185" spans="1:26" s="7" customFormat="1" x14ac:dyDescent="0.25">
      <c r="A185" s="7" t="s">
        <v>274</v>
      </c>
      <c r="B185" s="7" t="s">
        <v>2</v>
      </c>
      <c r="D185" s="7" t="s">
        <v>9</v>
      </c>
      <c r="E185" s="8">
        <v>4</v>
      </c>
      <c r="F185" s="9">
        <v>28366</v>
      </c>
      <c r="G185" s="10">
        <f t="shared" si="133"/>
        <v>268</v>
      </c>
      <c r="H185" s="11">
        <f t="shared" si="134"/>
        <v>9.5380454124848746E-3</v>
      </c>
      <c r="J185" s="170">
        <f t="shared" si="145"/>
        <v>28811</v>
      </c>
      <c r="K185" s="16">
        <f t="shared" si="146"/>
        <v>426</v>
      </c>
      <c r="L185" s="17">
        <f t="shared" si="135"/>
        <v>1.5007926721860137E-2</v>
      </c>
      <c r="M185" s="5">
        <f t="shared" si="136"/>
        <v>445</v>
      </c>
      <c r="N185" s="6">
        <f t="shared" si="132"/>
        <v>1.5687795247831912E-2</v>
      </c>
      <c r="P185" s="172">
        <f t="shared" si="137"/>
        <v>29099</v>
      </c>
      <c r="Q185" s="33">
        <f t="shared" si="147"/>
        <v>430</v>
      </c>
      <c r="R185" s="34">
        <f t="shared" si="138"/>
        <v>1.4998779169137395E-2</v>
      </c>
      <c r="S185" s="5">
        <f t="shared" si="139"/>
        <v>288</v>
      </c>
      <c r="T185" s="64">
        <f t="shared" si="140"/>
        <v>9.897247328086875E-3</v>
      </c>
      <c r="V185" s="174">
        <f t="shared" si="141"/>
        <v>29244</v>
      </c>
      <c r="W185" s="40">
        <f t="shared" si="148"/>
        <v>432</v>
      </c>
      <c r="X185" s="41">
        <f t="shared" si="142"/>
        <v>1.4993752603082049E-2</v>
      </c>
      <c r="Y185" s="5">
        <f t="shared" si="143"/>
        <v>145</v>
      </c>
      <c r="Z185" s="6">
        <f t="shared" si="144"/>
        <v>4.9582820407604979E-3</v>
      </c>
    </row>
    <row r="186" spans="1:26" s="7" customFormat="1" x14ac:dyDescent="0.25">
      <c r="A186" s="7" t="s">
        <v>275</v>
      </c>
      <c r="B186" s="7" t="s">
        <v>2</v>
      </c>
      <c r="D186" s="7" t="s">
        <v>9</v>
      </c>
      <c r="E186" s="8">
        <v>5</v>
      </c>
      <c r="F186" s="9">
        <v>28501</v>
      </c>
      <c r="G186" s="10">
        <f t="shared" si="133"/>
        <v>135</v>
      </c>
      <c r="H186" s="11">
        <f t="shared" si="134"/>
        <v>4.7592187830501308E-3</v>
      </c>
      <c r="J186" s="170">
        <f t="shared" si="145"/>
        <v>29243</v>
      </c>
      <c r="K186" s="16">
        <f t="shared" si="146"/>
        <v>432</v>
      </c>
      <c r="L186" s="17">
        <f t="shared" si="135"/>
        <v>1.4994273020721252E-2</v>
      </c>
      <c r="M186" s="5">
        <f t="shared" si="136"/>
        <v>742</v>
      </c>
      <c r="N186" s="6">
        <f t="shared" si="132"/>
        <v>2.6034174239500368E-2</v>
      </c>
      <c r="P186" s="172">
        <f t="shared" si="137"/>
        <v>29535</v>
      </c>
      <c r="Q186" s="33">
        <f t="shared" si="147"/>
        <v>436</v>
      </c>
      <c r="R186" s="34">
        <f t="shared" si="138"/>
        <v>1.4983332760575965E-2</v>
      </c>
      <c r="S186" s="5">
        <f t="shared" si="139"/>
        <v>292</v>
      </c>
      <c r="T186" s="64">
        <f t="shared" si="140"/>
        <v>9.8865752497037419E-3</v>
      </c>
      <c r="V186" s="174">
        <f t="shared" si="141"/>
        <v>29683</v>
      </c>
      <c r="W186" s="40">
        <f t="shared" si="148"/>
        <v>439</v>
      </c>
      <c r="X186" s="41">
        <f t="shared" si="142"/>
        <v>1.5011626316509369E-2</v>
      </c>
      <c r="Y186" s="5">
        <f t="shared" si="143"/>
        <v>148</v>
      </c>
      <c r="Z186" s="6">
        <f t="shared" si="144"/>
        <v>4.9860189333962197E-3</v>
      </c>
    </row>
    <row r="187" spans="1:26" s="7" customFormat="1" x14ac:dyDescent="0.25">
      <c r="A187" s="7" t="s">
        <v>276</v>
      </c>
      <c r="B187" s="7" t="s">
        <v>2</v>
      </c>
      <c r="D187" s="7" t="s">
        <v>9</v>
      </c>
      <c r="E187" s="8">
        <v>6</v>
      </c>
      <c r="F187" s="9">
        <v>28773</v>
      </c>
      <c r="G187" s="10">
        <f t="shared" si="133"/>
        <v>272</v>
      </c>
      <c r="H187" s="11">
        <f t="shared" si="134"/>
        <v>9.543524788603909E-3</v>
      </c>
      <c r="J187" s="170">
        <f t="shared" si="145"/>
        <v>29682</v>
      </c>
      <c r="K187" s="16">
        <f t="shared" si="146"/>
        <v>439</v>
      </c>
      <c r="L187" s="17">
        <f t="shared" si="135"/>
        <v>1.5012139657353896E-2</v>
      </c>
      <c r="M187" s="5">
        <f t="shared" si="136"/>
        <v>909</v>
      </c>
      <c r="N187" s="6">
        <f t="shared" si="132"/>
        <v>3.1592117610259617E-2</v>
      </c>
      <c r="P187" s="172">
        <f t="shared" si="137"/>
        <v>29979</v>
      </c>
      <c r="Q187" s="33">
        <f t="shared" si="147"/>
        <v>444</v>
      </c>
      <c r="R187" s="34">
        <f t="shared" si="138"/>
        <v>1.5033011681056373E-2</v>
      </c>
      <c r="S187" s="5">
        <f t="shared" si="139"/>
        <v>297</v>
      </c>
      <c r="T187" s="64">
        <f t="shared" si="140"/>
        <v>9.9069348543980792E-3</v>
      </c>
      <c r="V187" s="174">
        <f t="shared" si="141"/>
        <v>30129</v>
      </c>
      <c r="W187" s="40">
        <f t="shared" si="148"/>
        <v>446</v>
      </c>
      <c r="X187" s="41">
        <f t="shared" si="142"/>
        <v>1.5025435434423744E-2</v>
      </c>
      <c r="Y187" s="5">
        <f t="shared" si="143"/>
        <v>150</v>
      </c>
      <c r="Z187" s="6">
        <f t="shared" si="144"/>
        <v>4.9785920541670818E-3</v>
      </c>
    </row>
    <row r="188" spans="1:26" s="7" customFormat="1" x14ac:dyDescent="0.25">
      <c r="A188" s="7" t="s">
        <v>37</v>
      </c>
      <c r="B188" s="7" t="s">
        <v>2</v>
      </c>
      <c r="D188" s="7" t="s">
        <v>9</v>
      </c>
      <c r="E188" s="8">
        <v>7</v>
      </c>
      <c r="F188" s="9">
        <v>29049</v>
      </c>
      <c r="G188" s="10">
        <f t="shared" si="133"/>
        <v>276</v>
      </c>
      <c r="H188" s="11">
        <f t="shared" si="134"/>
        <v>9.5923261390887284E-3</v>
      </c>
      <c r="J188" s="170">
        <f t="shared" si="145"/>
        <v>30127</v>
      </c>
      <c r="K188" s="16">
        <f t="shared" si="146"/>
        <v>445</v>
      </c>
      <c r="L188" s="17">
        <f t="shared" si="135"/>
        <v>1.4992251196011051E-2</v>
      </c>
      <c r="M188" s="5">
        <f t="shared" si="136"/>
        <v>1078</v>
      </c>
      <c r="N188" s="6">
        <f t="shared" si="132"/>
        <v>3.7109711177665324E-2</v>
      </c>
      <c r="P188" s="172">
        <f t="shared" si="137"/>
        <v>30428</v>
      </c>
      <c r="Q188" s="33">
        <f t="shared" si="147"/>
        <v>449</v>
      </c>
      <c r="R188" s="34">
        <f t="shared" si="138"/>
        <v>1.4977150672137163E-2</v>
      </c>
      <c r="S188" s="5">
        <f t="shared" si="139"/>
        <v>301</v>
      </c>
      <c r="T188" s="64">
        <f t="shared" si="140"/>
        <v>9.8922045484422239E-3</v>
      </c>
      <c r="V188" s="174">
        <f t="shared" si="141"/>
        <v>30580</v>
      </c>
      <c r="W188" s="40">
        <f t="shared" si="148"/>
        <v>451</v>
      </c>
      <c r="X188" s="41">
        <f t="shared" si="142"/>
        <v>1.4968966776195691E-2</v>
      </c>
      <c r="Y188" s="5">
        <f t="shared" si="143"/>
        <v>152</v>
      </c>
      <c r="Z188" s="6">
        <f t="shared" si="144"/>
        <v>4.9705689993459774E-3</v>
      </c>
    </row>
    <row r="189" spans="1:26" s="7" customFormat="1" x14ac:dyDescent="0.25">
      <c r="A189" s="7" t="s">
        <v>277</v>
      </c>
      <c r="B189" s="7" t="s">
        <v>2</v>
      </c>
      <c r="D189" s="7" t="s">
        <v>9</v>
      </c>
      <c r="E189" s="8">
        <v>8</v>
      </c>
      <c r="F189" s="9">
        <v>29330</v>
      </c>
      <c r="G189" s="10">
        <f t="shared" si="133"/>
        <v>281</v>
      </c>
      <c r="H189" s="11">
        <f t="shared" si="134"/>
        <v>9.6733106131020007E-3</v>
      </c>
      <c r="J189" s="170">
        <f t="shared" si="145"/>
        <v>30579</v>
      </c>
      <c r="K189" s="16">
        <f t="shared" si="146"/>
        <v>452</v>
      </c>
      <c r="L189" s="17">
        <f t="shared" si="135"/>
        <v>1.5003153317622066E-2</v>
      </c>
      <c r="M189" s="5">
        <f t="shared" si="136"/>
        <v>1249</v>
      </c>
      <c r="N189" s="6">
        <f t="shared" si="132"/>
        <v>4.2584384589157857E-2</v>
      </c>
      <c r="P189" s="172">
        <f t="shared" si="137"/>
        <v>30885</v>
      </c>
      <c r="Q189" s="33">
        <f t="shared" si="147"/>
        <v>457</v>
      </c>
      <c r="R189" s="34">
        <f t="shared" si="138"/>
        <v>1.5019061390824241E-2</v>
      </c>
      <c r="S189" s="5">
        <f t="shared" si="139"/>
        <v>306</v>
      </c>
      <c r="T189" s="64">
        <f t="shared" si="140"/>
        <v>9.9077221952404079E-3</v>
      </c>
      <c r="V189" s="174">
        <f t="shared" si="141"/>
        <v>31039</v>
      </c>
      <c r="W189" s="40">
        <f t="shared" si="148"/>
        <v>459</v>
      </c>
      <c r="X189" s="41">
        <f t="shared" si="142"/>
        <v>1.5009810333551341E-2</v>
      </c>
      <c r="Y189" s="5">
        <f t="shared" si="143"/>
        <v>154</v>
      </c>
      <c r="Z189" s="6">
        <f t="shared" si="144"/>
        <v>4.9615000483262993E-3</v>
      </c>
    </row>
    <row r="190" spans="1:26" s="7" customFormat="1" x14ac:dyDescent="0.25">
      <c r="A190" s="7" t="s">
        <v>278</v>
      </c>
      <c r="B190" s="7" t="s">
        <v>2</v>
      </c>
      <c r="D190" s="7" t="s">
        <v>9</v>
      </c>
      <c r="E190" s="8">
        <v>9</v>
      </c>
      <c r="F190" s="9">
        <v>29613</v>
      </c>
      <c r="G190" s="10">
        <f t="shared" si="133"/>
        <v>283</v>
      </c>
      <c r="H190" s="11">
        <f t="shared" si="134"/>
        <v>9.648823729969315E-3</v>
      </c>
      <c r="J190" s="170">
        <f t="shared" si="145"/>
        <v>31038</v>
      </c>
      <c r="K190" s="16">
        <f t="shared" si="146"/>
        <v>459</v>
      </c>
      <c r="L190" s="17">
        <f t="shared" si="135"/>
        <v>1.5010301187089179E-2</v>
      </c>
      <c r="M190" s="5">
        <f t="shared" si="136"/>
        <v>1425</v>
      </c>
      <c r="N190" s="6">
        <f t="shared" si="132"/>
        <v>4.8120757775301386E-2</v>
      </c>
      <c r="P190" s="172">
        <f t="shared" si="137"/>
        <v>31348</v>
      </c>
      <c r="Q190" s="33">
        <f t="shared" si="147"/>
        <v>463</v>
      </c>
      <c r="R190" s="34">
        <f t="shared" si="138"/>
        <v>1.4991096001295128E-2</v>
      </c>
      <c r="S190" s="5">
        <f t="shared" si="139"/>
        <v>310</v>
      </c>
      <c r="T190" s="64">
        <f t="shared" si="140"/>
        <v>9.8889881332142396E-3</v>
      </c>
      <c r="V190" s="174">
        <f t="shared" si="141"/>
        <v>31505</v>
      </c>
      <c r="W190" s="40">
        <f t="shared" si="148"/>
        <v>466</v>
      </c>
      <c r="X190" s="41">
        <f t="shared" si="142"/>
        <v>1.5013370276104256E-2</v>
      </c>
      <c r="Y190" s="5">
        <f t="shared" si="143"/>
        <v>157</v>
      </c>
      <c r="Z190" s="6">
        <f t="shared" si="144"/>
        <v>4.9833359784161244E-3</v>
      </c>
    </row>
    <row r="191" spans="1:26" s="7" customFormat="1" x14ac:dyDescent="0.25">
      <c r="A191" s="7" t="s">
        <v>279</v>
      </c>
      <c r="B191" s="7" t="s">
        <v>2</v>
      </c>
      <c r="D191" s="7" t="s">
        <v>9</v>
      </c>
      <c r="E191" s="8">
        <v>10</v>
      </c>
      <c r="F191" s="9">
        <v>29900</v>
      </c>
      <c r="G191" s="10">
        <f t="shared" si="133"/>
        <v>287</v>
      </c>
      <c r="H191" s="11">
        <f t="shared" si="134"/>
        <v>9.6916894607098226E-3</v>
      </c>
      <c r="J191" s="170">
        <f t="shared" si="145"/>
        <v>31504</v>
      </c>
      <c r="K191" s="16">
        <f t="shared" si="146"/>
        <v>466</v>
      </c>
      <c r="L191" s="17">
        <f t="shared" si="135"/>
        <v>1.5013853985437206E-2</v>
      </c>
      <c r="M191" s="5">
        <f t="shared" si="136"/>
        <v>1604</v>
      </c>
      <c r="N191" s="6">
        <f t="shared" si="132"/>
        <v>5.3645484949832775E-2</v>
      </c>
      <c r="P191" s="172">
        <f t="shared" si="137"/>
        <v>31819</v>
      </c>
      <c r="Q191" s="33">
        <f t="shared" si="147"/>
        <v>471</v>
      </c>
      <c r="R191" s="34">
        <f t="shared" si="138"/>
        <v>1.5024881970141636E-2</v>
      </c>
      <c r="S191" s="5">
        <f t="shared" si="139"/>
        <v>315</v>
      </c>
      <c r="T191" s="64">
        <f t="shared" si="140"/>
        <v>9.8997454351173828E-3</v>
      </c>
      <c r="V191" s="174">
        <f t="shared" si="141"/>
        <v>31978</v>
      </c>
      <c r="W191" s="40">
        <f t="shared" si="148"/>
        <v>473</v>
      </c>
      <c r="X191" s="41">
        <f t="shared" si="142"/>
        <v>1.5013489922234566E-2</v>
      </c>
      <c r="Y191" s="5">
        <f t="shared" si="143"/>
        <v>159</v>
      </c>
      <c r="Z191" s="6">
        <f t="shared" si="144"/>
        <v>4.9721683657514542E-3</v>
      </c>
    </row>
    <row r="192" spans="1:26" s="7" customFormat="1" x14ac:dyDescent="0.25">
      <c r="A192" s="7" t="s">
        <v>280</v>
      </c>
      <c r="B192" s="7" t="s">
        <v>2</v>
      </c>
      <c r="D192" s="7" t="s">
        <v>9</v>
      </c>
      <c r="E192" s="8">
        <v>11</v>
      </c>
      <c r="F192" s="9">
        <v>30335</v>
      </c>
      <c r="G192" s="10">
        <f t="shared" si="133"/>
        <v>435</v>
      </c>
      <c r="H192" s="11">
        <f t="shared" si="134"/>
        <v>1.4548494983277592E-2</v>
      </c>
      <c r="J192" s="170">
        <f t="shared" si="145"/>
        <v>31977</v>
      </c>
      <c r="K192" s="16">
        <f t="shared" si="146"/>
        <v>473</v>
      </c>
      <c r="L192" s="17">
        <f t="shared" si="135"/>
        <v>1.5013966480446927E-2</v>
      </c>
      <c r="M192" s="5">
        <f t="shared" si="136"/>
        <v>1642</v>
      </c>
      <c r="N192" s="6">
        <f t="shared" si="132"/>
        <v>5.4128894016812264E-2</v>
      </c>
      <c r="P192" s="172">
        <f t="shared" si="137"/>
        <v>32297</v>
      </c>
      <c r="Q192" s="33">
        <f t="shared" si="147"/>
        <v>478</v>
      </c>
      <c r="R192" s="34">
        <f t="shared" si="138"/>
        <v>1.5022470850749552E-2</v>
      </c>
      <c r="S192" s="5">
        <f t="shared" si="139"/>
        <v>320</v>
      </c>
      <c r="T192" s="64">
        <f t="shared" si="140"/>
        <v>9.9080409945196141E-3</v>
      </c>
      <c r="V192" s="174">
        <f t="shared" si="141"/>
        <v>32458</v>
      </c>
      <c r="W192" s="40">
        <f t="shared" si="148"/>
        <v>480</v>
      </c>
      <c r="X192" s="41">
        <f t="shared" si="142"/>
        <v>1.5010319594721371E-2</v>
      </c>
      <c r="Y192" s="5">
        <f t="shared" si="143"/>
        <v>161</v>
      </c>
      <c r="Z192" s="6">
        <f t="shared" si="144"/>
        <v>4.9602563312588577E-3</v>
      </c>
    </row>
    <row r="193" spans="1:26" s="7" customFormat="1" x14ac:dyDescent="0.25">
      <c r="A193" s="7" t="s">
        <v>281</v>
      </c>
      <c r="B193" s="7" t="s">
        <v>2</v>
      </c>
      <c r="D193" s="7" t="s">
        <v>9</v>
      </c>
      <c r="E193" s="8">
        <v>12</v>
      </c>
      <c r="F193" s="9">
        <v>30861</v>
      </c>
      <c r="G193" s="10">
        <f t="shared" si="133"/>
        <v>526</v>
      </c>
      <c r="H193" s="11">
        <f t="shared" si="134"/>
        <v>1.733970660952695E-2</v>
      </c>
      <c r="J193" s="170">
        <f t="shared" si="145"/>
        <v>32457</v>
      </c>
      <c r="K193" s="16">
        <f t="shared" si="146"/>
        <v>480</v>
      </c>
      <c r="L193" s="17">
        <f t="shared" si="135"/>
        <v>1.5010789004597054E-2</v>
      </c>
      <c r="M193" s="5">
        <f t="shared" si="136"/>
        <v>1596</v>
      </c>
      <c r="N193" s="6">
        <f t="shared" si="132"/>
        <v>5.1715757752503158E-2</v>
      </c>
      <c r="P193" s="172">
        <f t="shared" si="137"/>
        <v>32782</v>
      </c>
      <c r="Q193" s="33">
        <f t="shared" si="147"/>
        <v>485</v>
      </c>
      <c r="R193" s="34">
        <f t="shared" si="138"/>
        <v>1.5016874632318791E-2</v>
      </c>
      <c r="S193" s="5">
        <f t="shared" si="139"/>
        <v>325</v>
      </c>
      <c r="T193" s="64">
        <f t="shared" si="140"/>
        <v>9.9139771826002067E-3</v>
      </c>
      <c r="V193" s="174">
        <f t="shared" si="141"/>
        <v>32946</v>
      </c>
      <c r="W193" s="40">
        <f t="shared" si="148"/>
        <v>488</v>
      </c>
      <c r="X193" s="41">
        <f t="shared" si="142"/>
        <v>1.5034814221455419E-2</v>
      </c>
      <c r="Y193" s="5">
        <f t="shared" si="143"/>
        <v>164</v>
      </c>
      <c r="Z193" s="6">
        <f t="shared" si="144"/>
        <v>4.9778425302009349E-3</v>
      </c>
    </row>
    <row r="194" spans="1:26" s="7" customFormat="1" x14ac:dyDescent="0.25">
      <c r="A194" s="7" t="s">
        <v>282</v>
      </c>
      <c r="B194" s="7" t="s">
        <v>2</v>
      </c>
      <c r="D194" s="7" t="s">
        <v>9</v>
      </c>
      <c r="E194" s="8">
        <v>13</v>
      </c>
      <c r="F194" s="9">
        <v>31386</v>
      </c>
      <c r="G194" s="10">
        <f t="shared" si="133"/>
        <v>525</v>
      </c>
      <c r="H194" s="11">
        <f t="shared" si="134"/>
        <v>1.7011762418586564E-2</v>
      </c>
      <c r="J194" s="170">
        <f t="shared" si="145"/>
        <v>32944</v>
      </c>
      <c r="K194" s="16">
        <f t="shared" si="146"/>
        <v>487</v>
      </c>
      <c r="L194" s="17">
        <f t="shared" si="135"/>
        <v>1.5004467449240534E-2</v>
      </c>
      <c r="M194" s="5">
        <f t="shared" si="136"/>
        <v>1558</v>
      </c>
      <c r="N194" s="6">
        <f t="shared" si="132"/>
        <v>4.9639966864206971E-2</v>
      </c>
      <c r="P194" s="172">
        <f t="shared" si="137"/>
        <v>33273</v>
      </c>
      <c r="Q194" s="33">
        <f t="shared" si="147"/>
        <v>491</v>
      </c>
      <c r="R194" s="34">
        <f t="shared" si="138"/>
        <v>1.4977731682020622E-2</v>
      </c>
      <c r="S194" s="5">
        <f t="shared" si="139"/>
        <v>329</v>
      </c>
      <c r="T194" s="64">
        <f t="shared" si="140"/>
        <v>9.8878970937396685E-3</v>
      </c>
      <c r="V194" s="174">
        <f t="shared" si="141"/>
        <v>33439</v>
      </c>
      <c r="W194" s="40">
        <f t="shared" si="148"/>
        <v>493</v>
      </c>
      <c r="X194" s="41">
        <f t="shared" si="142"/>
        <v>1.4963880288957688E-2</v>
      </c>
      <c r="Y194" s="5">
        <f t="shared" si="143"/>
        <v>166</v>
      </c>
      <c r="Z194" s="6">
        <f t="shared" si="144"/>
        <v>4.9642632853853282E-3</v>
      </c>
    </row>
    <row r="195" spans="1:26" s="7" customFormat="1" x14ac:dyDescent="0.25">
      <c r="A195" s="7" t="s">
        <v>283</v>
      </c>
      <c r="B195" s="7" t="s">
        <v>2</v>
      </c>
      <c r="D195" s="7" t="s">
        <v>9</v>
      </c>
      <c r="E195" s="8">
        <v>14</v>
      </c>
      <c r="F195" s="9">
        <v>31912</v>
      </c>
      <c r="G195" s="10">
        <f t="shared" si="133"/>
        <v>526</v>
      </c>
      <c r="H195" s="11">
        <f t="shared" si="134"/>
        <v>1.6759064551073725E-2</v>
      </c>
      <c r="J195" s="170">
        <f t="shared" si="145"/>
        <v>33438</v>
      </c>
      <c r="K195" s="16">
        <f t="shared" si="146"/>
        <v>494</v>
      </c>
      <c r="L195" s="17">
        <f t="shared" si="135"/>
        <v>1.4995143273433705E-2</v>
      </c>
      <c r="M195" s="5">
        <f t="shared" si="136"/>
        <v>1526</v>
      </c>
      <c r="N195" s="6">
        <f t="shared" si="132"/>
        <v>4.7819002256204564E-2</v>
      </c>
      <c r="P195" s="172">
        <f t="shared" si="137"/>
        <v>33772</v>
      </c>
      <c r="Q195" s="33">
        <f t="shared" si="147"/>
        <v>499</v>
      </c>
      <c r="R195" s="34">
        <f t="shared" si="138"/>
        <v>1.4997144832146184E-2</v>
      </c>
      <c r="S195" s="5">
        <f t="shared" si="139"/>
        <v>334</v>
      </c>
      <c r="T195" s="64">
        <f t="shared" si="140"/>
        <v>9.8898495795333406E-3</v>
      </c>
      <c r="V195" s="174">
        <f t="shared" si="141"/>
        <v>33941</v>
      </c>
      <c r="W195" s="40">
        <f t="shared" si="148"/>
        <v>502</v>
      </c>
      <c r="X195" s="41">
        <f t="shared" si="142"/>
        <v>1.5012410658213463E-2</v>
      </c>
      <c r="Y195" s="5">
        <f t="shared" si="143"/>
        <v>169</v>
      </c>
      <c r="Z195" s="6">
        <f t="shared" si="144"/>
        <v>4.9792286615008398E-3</v>
      </c>
    </row>
    <row r="196" spans="1:26" s="7" customFormat="1" x14ac:dyDescent="0.25">
      <c r="A196" s="7" t="s">
        <v>284</v>
      </c>
      <c r="B196" s="7" t="s">
        <v>2</v>
      </c>
      <c r="D196" s="7" t="s">
        <v>9</v>
      </c>
      <c r="E196" s="8">
        <v>15</v>
      </c>
      <c r="F196" s="9">
        <v>32436</v>
      </c>
      <c r="G196" s="10">
        <f t="shared" si="133"/>
        <v>524</v>
      </c>
      <c r="H196" s="11">
        <f t="shared" si="134"/>
        <v>1.642015542742542E-2</v>
      </c>
      <c r="J196" s="170">
        <f t="shared" si="145"/>
        <v>33940</v>
      </c>
      <c r="K196" s="16">
        <f t="shared" si="146"/>
        <v>502</v>
      </c>
      <c r="L196" s="17">
        <f t="shared" si="135"/>
        <v>1.5012859620790717E-2</v>
      </c>
      <c r="M196" s="5">
        <f t="shared" si="136"/>
        <v>1504</v>
      </c>
      <c r="N196" s="6">
        <f t="shared" si="132"/>
        <v>4.6368232827722282E-2</v>
      </c>
      <c r="P196" s="172">
        <f t="shared" si="137"/>
        <v>34279</v>
      </c>
      <c r="Q196" s="33">
        <f t="shared" si="147"/>
        <v>507</v>
      </c>
      <c r="R196" s="34">
        <f t="shared" si="138"/>
        <v>1.5012436337794623E-2</v>
      </c>
      <c r="S196" s="5">
        <f t="shared" si="139"/>
        <v>339</v>
      </c>
      <c r="T196" s="64">
        <f t="shared" si="140"/>
        <v>9.8894366813500976E-3</v>
      </c>
      <c r="V196" s="174">
        <f t="shared" si="141"/>
        <v>34450</v>
      </c>
      <c r="W196" s="40">
        <f t="shared" si="148"/>
        <v>509</v>
      </c>
      <c r="X196" s="41">
        <f t="shared" si="142"/>
        <v>1.499661176747886E-2</v>
      </c>
      <c r="Y196" s="5">
        <f t="shared" si="143"/>
        <v>171</v>
      </c>
      <c r="Z196" s="6">
        <f t="shared" si="144"/>
        <v>4.9637155297532652E-3</v>
      </c>
    </row>
    <row r="197" spans="1:26" s="7" customFormat="1" x14ac:dyDescent="0.25">
      <c r="A197" s="7" t="s">
        <v>285</v>
      </c>
      <c r="B197" s="7" t="s">
        <v>2</v>
      </c>
      <c r="D197" s="7" t="s">
        <v>9</v>
      </c>
      <c r="E197" s="8">
        <v>16</v>
      </c>
      <c r="F197" s="9">
        <v>32962</v>
      </c>
      <c r="G197" s="10">
        <f t="shared" si="133"/>
        <v>526</v>
      </c>
      <c r="H197" s="11">
        <f t="shared" si="134"/>
        <v>1.6216549512886917E-2</v>
      </c>
      <c r="J197" s="170">
        <f t="shared" si="145"/>
        <v>34449</v>
      </c>
      <c r="K197" s="16">
        <f t="shared" si="146"/>
        <v>509</v>
      </c>
      <c r="L197" s="17">
        <f t="shared" si="135"/>
        <v>1.4997053624042429E-2</v>
      </c>
      <c r="M197" s="5">
        <f t="shared" si="136"/>
        <v>1487</v>
      </c>
      <c r="N197" s="6">
        <f t="shared" si="132"/>
        <v>4.511255384988775E-2</v>
      </c>
      <c r="P197" s="172">
        <f t="shared" si="137"/>
        <v>34793</v>
      </c>
      <c r="Q197" s="33">
        <f t="shared" si="147"/>
        <v>514</v>
      </c>
      <c r="R197" s="34">
        <f t="shared" si="138"/>
        <v>1.4994603109775665E-2</v>
      </c>
      <c r="S197" s="5">
        <f t="shared" si="139"/>
        <v>344</v>
      </c>
      <c r="T197" s="64">
        <f t="shared" si="140"/>
        <v>9.8870462449343263E-3</v>
      </c>
      <c r="V197" s="174">
        <f t="shared" si="141"/>
        <v>34967</v>
      </c>
      <c r="W197" s="40">
        <f t="shared" si="148"/>
        <v>517</v>
      </c>
      <c r="X197" s="41">
        <f t="shared" si="142"/>
        <v>1.5007256894049347E-2</v>
      </c>
      <c r="Y197" s="5">
        <f t="shared" si="143"/>
        <v>174</v>
      </c>
      <c r="Z197" s="6">
        <f t="shared" si="144"/>
        <v>4.9761203420367779E-3</v>
      </c>
    </row>
    <row r="198" spans="1:26" s="7" customFormat="1" x14ac:dyDescent="0.25">
      <c r="A198" s="7" t="s">
        <v>286</v>
      </c>
      <c r="B198" s="7" t="s">
        <v>2</v>
      </c>
      <c r="D198" s="7" t="s">
        <v>9</v>
      </c>
      <c r="E198" s="8">
        <v>17</v>
      </c>
      <c r="F198" s="9">
        <v>33490</v>
      </c>
      <c r="G198" s="10">
        <f t="shared" si="133"/>
        <v>528</v>
      </c>
      <c r="H198" s="11">
        <f t="shared" si="134"/>
        <v>1.6018445482677023E-2</v>
      </c>
      <c r="J198" s="170">
        <f t="shared" si="145"/>
        <v>34966</v>
      </c>
      <c r="K198" s="16">
        <f t="shared" si="146"/>
        <v>517</v>
      </c>
      <c r="L198" s="17">
        <f t="shared" si="135"/>
        <v>1.5007692530987837E-2</v>
      </c>
      <c r="M198" s="5">
        <f t="shared" si="136"/>
        <v>1476</v>
      </c>
      <c r="N198" s="6">
        <f t="shared" si="132"/>
        <v>4.407285756942371E-2</v>
      </c>
      <c r="P198" s="172">
        <f t="shared" si="137"/>
        <v>35316</v>
      </c>
      <c r="Q198" s="33">
        <f t="shared" si="147"/>
        <v>523</v>
      </c>
      <c r="R198" s="34">
        <f t="shared" si="138"/>
        <v>1.5031759261920501E-2</v>
      </c>
      <c r="S198" s="5">
        <f t="shared" si="139"/>
        <v>350</v>
      </c>
      <c r="T198" s="64">
        <f t="shared" si="140"/>
        <v>9.9105221429380448E-3</v>
      </c>
      <c r="V198" s="174">
        <f t="shared" si="141"/>
        <v>35493</v>
      </c>
      <c r="W198" s="40">
        <f t="shared" si="148"/>
        <v>526</v>
      </c>
      <c r="X198" s="41">
        <f t="shared" si="142"/>
        <v>1.5042754597191638E-2</v>
      </c>
      <c r="Y198" s="5">
        <f t="shared" si="143"/>
        <v>177</v>
      </c>
      <c r="Z198" s="6">
        <f t="shared" si="144"/>
        <v>4.986898825120446E-3</v>
      </c>
    </row>
    <row r="199" spans="1:26" s="7" customFormat="1" x14ac:dyDescent="0.25">
      <c r="A199" s="7" t="s">
        <v>287</v>
      </c>
      <c r="B199" s="7" t="s">
        <v>2</v>
      </c>
      <c r="D199" s="7" t="s">
        <v>9</v>
      </c>
      <c r="E199" s="8">
        <v>18</v>
      </c>
      <c r="F199" s="9">
        <v>34226</v>
      </c>
      <c r="G199" s="10">
        <f t="shared" si="133"/>
        <v>736</v>
      </c>
      <c r="H199" s="11">
        <f t="shared" si="134"/>
        <v>2.1976709465512095E-2</v>
      </c>
      <c r="J199" s="170">
        <f t="shared" si="145"/>
        <v>35490</v>
      </c>
      <c r="K199" s="16">
        <f t="shared" si="146"/>
        <v>524</v>
      </c>
      <c r="L199" s="17">
        <f t="shared" si="135"/>
        <v>1.4985986386775726E-2</v>
      </c>
      <c r="M199" s="5">
        <f t="shared" si="136"/>
        <v>1264</v>
      </c>
      <c r="N199" s="6">
        <f t="shared" si="132"/>
        <v>3.6930988137673114E-2</v>
      </c>
      <c r="P199" s="172">
        <f t="shared" si="137"/>
        <v>35845</v>
      </c>
      <c r="Q199" s="33">
        <f t="shared" si="147"/>
        <v>529</v>
      </c>
      <c r="R199" s="34">
        <f t="shared" si="138"/>
        <v>1.4979046324612074E-2</v>
      </c>
      <c r="S199" s="5">
        <f t="shared" si="139"/>
        <v>355</v>
      </c>
      <c r="T199" s="64">
        <f t="shared" si="140"/>
        <v>9.9037522667038639E-3</v>
      </c>
      <c r="V199" s="174">
        <f t="shared" si="141"/>
        <v>36024</v>
      </c>
      <c r="W199" s="40">
        <f t="shared" si="148"/>
        <v>531</v>
      </c>
      <c r="X199" s="41">
        <f t="shared" si="142"/>
        <v>1.496069647536134E-2</v>
      </c>
      <c r="Y199" s="5">
        <f t="shared" si="143"/>
        <v>179</v>
      </c>
      <c r="Z199" s="6">
        <f t="shared" si="144"/>
        <v>4.9689096158116808E-3</v>
      </c>
    </row>
    <row r="200" spans="1:26" s="7" customFormat="1" x14ac:dyDescent="0.25">
      <c r="A200" s="7" t="s">
        <v>288</v>
      </c>
      <c r="B200" s="7" t="s">
        <v>2</v>
      </c>
      <c r="D200" s="7" t="s">
        <v>9</v>
      </c>
      <c r="E200" s="8">
        <v>19</v>
      </c>
      <c r="F200" s="9">
        <v>34967</v>
      </c>
      <c r="G200" s="10">
        <f t="shared" si="133"/>
        <v>741</v>
      </c>
      <c r="H200" s="11">
        <f t="shared" si="134"/>
        <v>2.1650207444632735E-2</v>
      </c>
      <c r="J200" s="170">
        <f t="shared" si="145"/>
        <v>36022</v>
      </c>
      <c r="K200" s="16">
        <f t="shared" si="146"/>
        <v>532</v>
      </c>
      <c r="L200" s="17">
        <f t="shared" si="135"/>
        <v>1.4990138067061143E-2</v>
      </c>
      <c r="M200" s="5">
        <f t="shared" si="136"/>
        <v>1055</v>
      </c>
      <c r="N200" s="6">
        <f t="shared" si="132"/>
        <v>3.0171304372694253E-2</v>
      </c>
      <c r="P200" s="172">
        <f t="shared" si="137"/>
        <v>36382</v>
      </c>
      <c r="Q200" s="33">
        <f t="shared" si="147"/>
        <v>537</v>
      </c>
      <c r="R200" s="34">
        <f t="shared" si="138"/>
        <v>1.4981168921746408E-2</v>
      </c>
      <c r="S200" s="5">
        <f t="shared" si="139"/>
        <v>360</v>
      </c>
      <c r="T200" s="64">
        <f t="shared" si="140"/>
        <v>9.8950030234731465E-3</v>
      </c>
      <c r="V200" s="174">
        <f t="shared" si="141"/>
        <v>36564</v>
      </c>
      <c r="W200" s="40">
        <f t="shared" si="148"/>
        <v>540</v>
      </c>
      <c r="X200" s="41">
        <f t="shared" si="142"/>
        <v>1.4990006662225183E-2</v>
      </c>
      <c r="Y200" s="5">
        <f t="shared" si="143"/>
        <v>182</v>
      </c>
      <c r="Z200" s="6">
        <f t="shared" si="144"/>
        <v>4.9775735696313316E-3</v>
      </c>
    </row>
    <row r="201" spans="1:26" s="7" customFormat="1" x14ac:dyDescent="0.25">
      <c r="A201" s="7" t="s">
        <v>289</v>
      </c>
      <c r="B201" s="7" t="s">
        <v>2</v>
      </c>
      <c r="D201" s="7" t="s">
        <v>9</v>
      </c>
      <c r="E201" s="8">
        <v>20</v>
      </c>
      <c r="F201" s="9">
        <v>35701</v>
      </c>
      <c r="G201" s="10">
        <f t="shared" si="133"/>
        <v>734</v>
      </c>
      <c r="H201" s="11">
        <f t="shared" si="134"/>
        <v>2.0991220293419509E-2</v>
      </c>
      <c r="J201" s="170">
        <f t="shared" si="145"/>
        <v>36562</v>
      </c>
      <c r="K201" s="16">
        <f t="shared" si="146"/>
        <v>540</v>
      </c>
      <c r="L201" s="17">
        <f t="shared" si="135"/>
        <v>1.4990838931763922E-2</v>
      </c>
      <c r="M201" s="5">
        <f t="shared" si="136"/>
        <v>861</v>
      </c>
      <c r="N201" s="6">
        <f t="shared" si="132"/>
        <v>2.4116971513402984E-2</v>
      </c>
      <c r="P201" s="172">
        <f t="shared" si="137"/>
        <v>36928</v>
      </c>
      <c r="Q201" s="33">
        <f t="shared" si="147"/>
        <v>546</v>
      </c>
      <c r="R201" s="34">
        <f t="shared" si="138"/>
        <v>1.5007421252267604E-2</v>
      </c>
      <c r="S201" s="5">
        <f t="shared" si="139"/>
        <v>366</v>
      </c>
      <c r="T201" s="64">
        <f t="shared" si="140"/>
        <v>9.911178509532062E-3</v>
      </c>
      <c r="V201" s="174">
        <f t="shared" si="141"/>
        <v>37113</v>
      </c>
      <c r="W201" s="40">
        <f t="shared" si="148"/>
        <v>549</v>
      </c>
      <c r="X201" s="41">
        <f t="shared" si="142"/>
        <v>1.5014768624876927E-2</v>
      </c>
      <c r="Y201" s="5">
        <f t="shared" si="143"/>
        <v>185</v>
      </c>
      <c r="Z201" s="6">
        <f t="shared" si="144"/>
        <v>4.9847762239646487E-3</v>
      </c>
    </row>
    <row r="202" spans="1:26" s="7" customFormat="1" x14ac:dyDescent="0.25">
      <c r="A202" s="7" t="s">
        <v>290</v>
      </c>
      <c r="B202" s="7" t="s">
        <v>2</v>
      </c>
      <c r="D202" s="7" t="s">
        <v>9</v>
      </c>
      <c r="E202" s="8">
        <v>21</v>
      </c>
      <c r="F202" s="9">
        <v>36438</v>
      </c>
      <c r="G202" s="10">
        <f t="shared" si="133"/>
        <v>737</v>
      </c>
      <c r="H202" s="11">
        <f t="shared" si="134"/>
        <v>2.0643679448754938E-2</v>
      </c>
      <c r="J202" s="170">
        <f t="shared" si="145"/>
        <v>37110</v>
      </c>
      <c r="K202" s="16">
        <f t="shared" si="146"/>
        <v>548</v>
      </c>
      <c r="L202" s="17">
        <f t="shared" si="135"/>
        <v>1.4988239155407253E-2</v>
      </c>
      <c r="M202" s="5">
        <f t="shared" si="136"/>
        <v>672</v>
      </c>
      <c r="N202" s="6">
        <f t="shared" si="132"/>
        <v>1.8442285526099129E-2</v>
      </c>
      <c r="P202" s="172">
        <f t="shared" si="137"/>
        <v>37481</v>
      </c>
      <c r="Q202" s="33">
        <f t="shared" si="147"/>
        <v>553</v>
      </c>
      <c r="R202" s="34">
        <f t="shared" si="138"/>
        <v>1.4975086655112652E-2</v>
      </c>
      <c r="S202" s="5">
        <f t="shared" si="139"/>
        <v>371</v>
      </c>
      <c r="T202" s="64">
        <f t="shared" si="140"/>
        <v>9.8983484965715959E-3</v>
      </c>
      <c r="V202" s="174">
        <f t="shared" si="141"/>
        <v>37668</v>
      </c>
      <c r="W202" s="40">
        <f t="shared" si="148"/>
        <v>555</v>
      </c>
      <c r="X202" s="41">
        <f t="shared" si="142"/>
        <v>1.4954328671893946E-2</v>
      </c>
      <c r="Y202" s="5">
        <f t="shared" si="143"/>
        <v>187</v>
      </c>
      <c r="Z202" s="6">
        <f t="shared" si="144"/>
        <v>4.9644260380163532E-3</v>
      </c>
    </row>
    <row r="203" spans="1:26" s="7" customFormat="1" x14ac:dyDescent="0.25">
      <c r="A203" s="7" t="s">
        <v>291</v>
      </c>
      <c r="B203" s="7" t="s">
        <v>2</v>
      </c>
      <c r="D203" s="7" t="s">
        <v>9</v>
      </c>
      <c r="E203" s="8">
        <v>22</v>
      </c>
      <c r="F203" s="9">
        <v>38112</v>
      </c>
      <c r="G203" s="10">
        <f t="shared" si="133"/>
        <v>1674</v>
      </c>
      <c r="H203" s="11">
        <f t="shared" si="134"/>
        <v>4.5941050551621933E-2</v>
      </c>
      <c r="J203" s="170">
        <f t="shared" si="145"/>
        <v>37667</v>
      </c>
      <c r="K203" s="16">
        <f t="shared" si="146"/>
        <v>557</v>
      </c>
      <c r="L203" s="17">
        <f t="shared" si="135"/>
        <v>1.5009431420102397E-2</v>
      </c>
      <c r="M203" s="5">
        <f t="shared" si="136"/>
        <v>-445</v>
      </c>
      <c r="N203" s="6">
        <f t="shared" si="132"/>
        <v>-1.1676112510495383E-2</v>
      </c>
      <c r="P203" s="172">
        <f t="shared" si="137"/>
        <v>38044</v>
      </c>
      <c r="Q203" s="35">
        <f t="shared" si="147"/>
        <v>563</v>
      </c>
      <c r="R203" s="36">
        <f t="shared" si="138"/>
        <v>1.50209439449321E-2</v>
      </c>
      <c r="S203" s="5">
        <f t="shared" si="139"/>
        <v>377</v>
      </c>
      <c r="T203" s="64">
        <f t="shared" si="140"/>
        <v>9.9095783829250342E-3</v>
      </c>
      <c r="V203" s="174">
        <f t="shared" si="141"/>
        <v>38234</v>
      </c>
      <c r="W203" s="42">
        <f t="shared" si="148"/>
        <v>566</v>
      </c>
      <c r="X203" s="43">
        <f t="shared" si="142"/>
        <v>1.5026016778167145E-2</v>
      </c>
      <c r="Y203" s="5">
        <f t="shared" si="143"/>
        <v>190</v>
      </c>
      <c r="Z203" s="6">
        <f t="shared" si="144"/>
        <v>4.9693989642726373E-3</v>
      </c>
    </row>
    <row r="204" spans="1:26" s="7" customFormat="1" x14ac:dyDescent="0.25">
      <c r="A204" s="55" t="s">
        <v>21</v>
      </c>
      <c r="B204" s="56"/>
      <c r="C204" s="56"/>
      <c r="D204" s="56" t="s">
        <v>9</v>
      </c>
      <c r="E204" s="57">
        <v>23</v>
      </c>
      <c r="F204" s="70"/>
      <c r="G204" s="71"/>
      <c r="H204" s="72"/>
      <c r="I204" s="56"/>
      <c r="J204" s="171">
        <f t="shared" si="145"/>
        <v>38232</v>
      </c>
      <c r="K204" s="59">
        <f t="shared" si="146"/>
        <v>565</v>
      </c>
      <c r="L204" s="60">
        <f t="shared" ref="L204:L206" si="149">+(J204-J203)/J203</f>
        <v>1.4999867257811878E-2</v>
      </c>
      <c r="M204" s="73"/>
      <c r="N204" s="74"/>
      <c r="O204" s="56"/>
      <c r="P204" s="173">
        <f t="shared" si="137"/>
        <v>38614</v>
      </c>
      <c r="Q204" s="62">
        <f t="shared" si="147"/>
        <v>570</v>
      </c>
      <c r="R204" s="63">
        <f t="shared" ref="R204:R207" si="150">+(P204-P203)/P203</f>
        <v>1.4982651666491431E-2</v>
      </c>
      <c r="S204" s="73">
        <f t="shared" si="139"/>
        <v>382</v>
      </c>
      <c r="T204" s="75">
        <f t="shared" si="140"/>
        <v>9.8927850002589728E-3</v>
      </c>
      <c r="U204" s="56"/>
      <c r="V204" s="175">
        <f t="shared" si="141"/>
        <v>38807</v>
      </c>
      <c r="W204" s="76">
        <f t="shared" si="148"/>
        <v>573</v>
      </c>
      <c r="X204" s="77">
        <f t="shared" ref="X204:X208" si="151">+(V204-V203)/V203</f>
        <v>1.4986661086990637E-2</v>
      </c>
      <c r="Y204" s="73">
        <f t="shared" si="143"/>
        <v>193</v>
      </c>
      <c r="Z204" s="74">
        <f t="shared" si="144"/>
        <v>4.9733295539464532E-3</v>
      </c>
    </row>
    <row r="205" spans="1:26" s="7" customFormat="1" x14ac:dyDescent="0.25">
      <c r="A205" s="55" t="s">
        <v>22</v>
      </c>
      <c r="B205" s="56"/>
      <c r="C205" s="56"/>
      <c r="D205" s="56" t="s">
        <v>9</v>
      </c>
      <c r="E205" s="57">
        <v>24</v>
      </c>
      <c r="F205" s="70"/>
      <c r="G205" s="71"/>
      <c r="H205" s="72"/>
      <c r="I205" s="56"/>
      <c r="J205" s="171">
        <f t="shared" si="145"/>
        <v>38805</v>
      </c>
      <c r="K205" s="59">
        <f t="shared" si="146"/>
        <v>573</v>
      </c>
      <c r="L205" s="60">
        <f t="shared" si="149"/>
        <v>1.4987445072190835E-2</v>
      </c>
      <c r="M205" s="73"/>
      <c r="N205" s="74"/>
      <c r="O205" s="56"/>
      <c r="P205" s="173">
        <f t="shared" si="137"/>
        <v>39193</v>
      </c>
      <c r="Q205" s="62">
        <f t="shared" si="147"/>
        <v>579</v>
      </c>
      <c r="R205" s="63">
        <f t="shared" si="150"/>
        <v>1.499456155798415E-2</v>
      </c>
      <c r="S205" s="73">
        <f t="shared" si="139"/>
        <v>388</v>
      </c>
      <c r="T205" s="75">
        <f t="shared" si="140"/>
        <v>9.8997269920649087E-3</v>
      </c>
      <c r="U205" s="56"/>
      <c r="V205" s="175">
        <f t="shared" si="141"/>
        <v>39389</v>
      </c>
      <c r="W205" s="76">
        <f t="shared" si="148"/>
        <v>582</v>
      </c>
      <c r="X205" s="77">
        <f t="shared" si="151"/>
        <v>1.4997294302574278E-2</v>
      </c>
      <c r="Y205" s="73">
        <f t="shared" si="143"/>
        <v>196</v>
      </c>
      <c r="Z205" s="74">
        <f t="shared" si="144"/>
        <v>4.976008530300338E-3</v>
      </c>
    </row>
    <row r="206" spans="1:26" s="7" customFormat="1" x14ac:dyDescent="0.25">
      <c r="A206" s="55" t="s">
        <v>23</v>
      </c>
      <c r="B206" s="56"/>
      <c r="C206" s="56"/>
      <c r="D206" s="56" t="s">
        <v>9</v>
      </c>
      <c r="E206" s="57">
        <v>25</v>
      </c>
      <c r="F206" s="70"/>
      <c r="G206" s="71"/>
      <c r="H206" s="72"/>
      <c r="I206" s="56"/>
      <c r="J206" s="171">
        <f t="shared" si="145"/>
        <v>39387</v>
      </c>
      <c r="K206" s="59">
        <f t="shared" si="146"/>
        <v>582</v>
      </c>
      <c r="L206" s="60">
        <f t="shared" si="149"/>
        <v>1.4998067259373792E-2</v>
      </c>
      <c r="M206" s="73"/>
      <c r="N206" s="74"/>
      <c r="O206" s="56"/>
      <c r="P206" s="173">
        <f t="shared" si="137"/>
        <v>39781</v>
      </c>
      <c r="Q206" s="62">
        <f t="shared" si="147"/>
        <v>588</v>
      </c>
      <c r="R206" s="63">
        <f t="shared" si="150"/>
        <v>1.5002679049830327E-2</v>
      </c>
      <c r="S206" s="73">
        <f t="shared" si="139"/>
        <v>394</v>
      </c>
      <c r="T206" s="75">
        <f t="shared" si="140"/>
        <v>9.9042256353535606E-3</v>
      </c>
      <c r="U206" s="56"/>
      <c r="V206" s="175">
        <f t="shared" si="141"/>
        <v>39980</v>
      </c>
      <c r="W206" s="76">
        <f t="shared" si="148"/>
        <v>591</v>
      </c>
      <c r="X206" s="77">
        <f t="shared" si="151"/>
        <v>1.5004188986772957E-2</v>
      </c>
      <c r="Y206" s="73">
        <f t="shared" si="143"/>
        <v>199</v>
      </c>
      <c r="Z206" s="74">
        <f t="shared" si="144"/>
        <v>4.9774887443721858E-3</v>
      </c>
    </row>
    <row r="207" spans="1:26" s="7" customFormat="1" x14ac:dyDescent="0.25">
      <c r="A207" s="55" t="s">
        <v>24</v>
      </c>
      <c r="B207" s="56"/>
      <c r="C207" s="56"/>
      <c r="D207" s="56" t="s">
        <v>9</v>
      </c>
      <c r="E207" s="57">
        <v>26</v>
      </c>
      <c r="F207" s="70"/>
      <c r="G207" s="71"/>
      <c r="H207" s="72"/>
      <c r="I207" s="56"/>
      <c r="J207" s="58"/>
      <c r="K207" s="59"/>
      <c r="L207" s="60"/>
      <c r="M207" s="73"/>
      <c r="N207" s="74"/>
      <c r="O207" s="56"/>
      <c r="P207" s="173">
        <f t="shared" ref="P207" si="152">ROUND(P206*1.015,0)</f>
        <v>40378</v>
      </c>
      <c r="Q207" s="62">
        <f t="shared" si="147"/>
        <v>597</v>
      </c>
      <c r="R207" s="63">
        <f t="shared" si="150"/>
        <v>1.5007164224127095E-2</v>
      </c>
      <c r="S207" s="73"/>
      <c r="T207" s="75"/>
      <c r="U207" s="56"/>
      <c r="V207" s="175">
        <f t="shared" si="141"/>
        <v>40580</v>
      </c>
      <c r="W207" s="76">
        <f t="shared" si="148"/>
        <v>600</v>
      </c>
      <c r="X207" s="77">
        <f t="shared" si="151"/>
        <v>1.5007503751875938E-2</v>
      </c>
      <c r="Y207" s="73">
        <f t="shared" si="143"/>
        <v>202</v>
      </c>
      <c r="Z207" s="74">
        <f t="shared" si="144"/>
        <v>4.9778215869886646E-3</v>
      </c>
    </row>
    <row r="208" spans="1:26" s="7" customFormat="1" x14ac:dyDescent="0.25">
      <c r="A208" s="55" t="s">
        <v>25</v>
      </c>
      <c r="B208" s="56"/>
      <c r="C208" s="56"/>
      <c r="D208" s="56" t="s">
        <v>9</v>
      </c>
      <c r="E208" s="57">
        <v>27</v>
      </c>
      <c r="F208" s="9"/>
      <c r="G208" s="10"/>
      <c r="H208" s="11"/>
      <c r="J208" s="58"/>
      <c r="K208" s="59"/>
      <c r="L208" s="60"/>
      <c r="M208" s="73"/>
      <c r="N208" s="74"/>
      <c r="O208" s="56"/>
      <c r="P208" s="61"/>
      <c r="Q208" s="62"/>
      <c r="R208" s="63"/>
      <c r="S208" s="73"/>
      <c r="T208" s="75"/>
      <c r="U208" s="56"/>
      <c r="V208" s="175">
        <f t="shared" ref="V208" si="153">ROUND(V207*1.015,0)</f>
        <v>41189</v>
      </c>
      <c r="W208" s="76">
        <f t="shared" si="148"/>
        <v>609</v>
      </c>
      <c r="X208" s="77">
        <f t="shared" si="151"/>
        <v>1.5007392804337112E-2</v>
      </c>
      <c r="Y208" s="73"/>
      <c r="Z208" s="74"/>
    </row>
    <row r="209" spans="1:26" s="7" customFormat="1" x14ac:dyDescent="0.25">
      <c r="E209" s="8"/>
      <c r="F209" s="9"/>
      <c r="G209" s="10"/>
      <c r="H209" s="11"/>
      <c r="J209" s="58"/>
      <c r="K209" s="15"/>
      <c r="L209" s="15"/>
      <c r="P209" s="61"/>
      <c r="Q209" s="31"/>
      <c r="R209" s="31"/>
      <c r="T209" s="66"/>
      <c r="V209" s="175"/>
      <c r="W209" s="38"/>
      <c r="X209" s="38"/>
      <c r="Y209" s="5"/>
      <c r="Z209" s="6"/>
    </row>
    <row r="210" spans="1:26" s="7" customFormat="1" x14ac:dyDescent="0.25">
      <c r="A210" s="21"/>
      <c r="B210" s="21"/>
      <c r="C210" s="21"/>
      <c r="D210" s="21"/>
      <c r="E210" s="24"/>
      <c r="F210" s="22"/>
      <c r="G210" s="22"/>
      <c r="H210" s="23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68"/>
      <c r="U210" s="21"/>
      <c r="V210" s="21"/>
      <c r="W210" s="21"/>
      <c r="X210" s="21"/>
      <c r="Y210" s="29"/>
      <c r="Z210" s="21"/>
    </row>
    <row r="211" spans="1:26" s="7" customFormat="1" x14ac:dyDescent="0.25">
      <c r="A211" s="7" t="s">
        <v>292</v>
      </c>
      <c r="B211" s="7" t="s">
        <v>2</v>
      </c>
      <c r="D211" s="7" t="s">
        <v>10</v>
      </c>
      <c r="E211" s="8">
        <v>1</v>
      </c>
      <c r="F211" s="9">
        <v>29404</v>
      </c>
      <c r="J211" s="170">
        <f>+ROUND(F211,0)</f>
        <v>29404</v>
      </c>
      <c r="K211" s="15"/>
      <c r="L211" s="15"/>
      <c r="M211" s="5"/>
      <c r="N211" s="6">
        <f t="shared" ref="N211:N232" si="154">+M211/F211</f>
        <v>0</v>
      </c>
      <c r="P211" s="172">
        <f>ROUND(J211*(1+P$5),0)</f>
        <v>29698</v>
      </c>
      <c r="Q211" s="32"/>
      <c r="R211" s="32"/>
      <c r="S211" s="5">
        <f>+P211-J211</f>
        <v>294</v>
      </c>
      <c r="T211" s="64">
        <f>+S211/P211</f>
        <v>9.8996565425281159E-3</v>
      </c>
      <c r="V211" s="174">
        <f>ROUND(P211*(1+V$5),0)</f>
        <v>29846</v>
      </c>
      <c r="W211" s="39"/>
      <c r="X211" s="39"/>
      <c r="Y211" s="5">
        <f>+V211-P211</f>
        <v>148</v>
      </c>
      <c r="Z211" s="6">
        <f>+Y211/V211</f>
        <v>4.9587884473631305E-3</v>
      </c>
    </row>
    <row r="212" spans="1:26" s="7" customFormat="1" x14ac:dyDescent="0.25">
      <c r="A212" s="7" t="s">
        <v>293</v>
      </c>
      <c r="B212" s="7" t="s">
        <v>2</v>
      </c>
      <c r="D212" s="7" t="s">
        <v>10</v>
      </c>
      <c r="E212" s="8">
        <v>2</v>
      </c>
      <c r="F212" s="9">
        <v>29695</v>
      </c>
      <c r="G212" s="10">
        <f t="shared" ref="G212:G232" si="155">+F212-F211</f>
        <v>291</v>
      </c>
      <c r="H212" s="11">
        <f t="shared" ref="H212:H232" si="156">+(F212-F211)/F211</f>
        <v>9.8966127057543186E-3</v>
      </c>
      <c r="J212" s="170">
        <f>ROUND(J211*1.015,0)</f>
        <v>29845</v>
      </c>
      <c r="K212" s="16">
        <f>+J212-J211</f>
        <v>441</v>
      </c>
      <c r="L212" s="17">
        <f t="shared" ref="L212:L232" si="157">+(J212-J211)/J211</f>
        <v>1.4997959461297783E-2</v>
      </c>
      <c r="M212" s="5">
        <f t="shared" ref="M212:M232" si="158">+J212-F212</f>
        <v>150</v>
      </c>
      <c r="N212" s="6">
        <f t="shared" si="154"/>
        <v>5.051355447044957E-3</v>
      </c>
      <c r="P212" s="172">
        <f t="shared" ref="P212:P235" si="159">ROUND(J212*(1+P$5),0)</f>
        <v>30143</v>
      </c>
      <c r="Q212" s="33">
        <f>+P212-P211</f>
        <v>445</v>
      </c>
      <c r="R212" s="34">
        <f t="shared" ref="R212:R232" si="160">+(P212-P211)/P211</f>
        <v>1.4984174018452421E-2</v>
      </c>
      <c r="S212" s="5">
        <f t="shared" ref="S212:S234" si="161">+P212-J212</f>
        <v>298</v>
      </c>
      <c r="T212" s="64">
        <f t="shared" ref="T212:T234" si="162">+S212/P212</f>
        <v>9.8862090700991938E-3</v>
      </c>
      <c r="V212" s="174">
        <f t="shared" ref="V212:V236" si="163">ROUND(P212*(1+V$5),0)</f>
        <v>30294</v>
      </c>
      <c r="W212" s="40">
        <f>+V212-V211</f>
        <v>448</v>
      </c>
      <c r="X212" s="41">
        <f t="shared" ref="X212:X232" si="164">+(V212-V211)/V211</f>
        <v>1.5010386651477584E-2</v>
      </c>
      <c r="Y212" s="5">
        <f t="shared" ref="Y212:Y235" si="165">+V212-P212</f>
        <v>151</v>
      </c>
      <c r="Z212" s="6">
        <f t="shared" ref="Z212:Z235" si="166">+Y212/V212</f>
        <v>4.9844853766422394E-3</v>
      </c>
    </row>
    <row r="213" spans="1:26" s="7" customFormat="1" x14ac:dyDescent="0.25">
      <c r="A213" s="7" t="s">
        <v>294</v>
      </c>
      <c r="B213" s="7" t="s">
        <v>2</v>
      </c>
      <c r="D213" s="7" t="s">
        <v>10</v>
      </c>
      <c r="E213" s="8">
        <v>3</v>
      </c>
      <c r="F213" s="9">
        <v>29987</v>
      </c>
      <c r="G213" s="10">
        <f t="shared" si="155"/>
        <v>292</v>
      </c>
      <c r="H213" s="11">
        <f t="shared" si="156"/>
        <v>9.8333052702475159E-3</v>
      </c>
      <c r="J213" s="170">
        <f t="shared" ref="J213:J235" si="167">ROUND(J212*1.015,0)</f>
        <v>30293</v>
      </c>
      <c r="K213" s="16">
        <f t="shared" ref="K213:K234" si="168">+J213-J212</f>
        <v>448</v>
      </c>
      <c r="L213" s="17">
        <f t="shared" si="157"/>
        <v>1.5010889596247278E-2</v>
      </c>
      <c r="M213" s="5">
        <f t="shared" si="158"/>
        <v>306</v>
      </c>
      <c r="N213" s="6">
        <f t="shared" si="154"/>
        <v>1.0204421916163671E-2</v>
      </c>
      <c r="P213" s="172">
        <f t="shared" si="159"/>
        <v>30596</v>
      </c>
      <c r="Q213" s="33">
        <f t="shared" ref="Q213:Q235" si="169">+P213-P212</f>
        <v>453</v>
      </c>
      <c r="R213" s="34">
        <f t="shared" si="160"/>
        <v>1.5028364794479648E-2</v>
      </c>
      <c r="S213" s="5">
        <f t="shared" si="161"/>
        <v>303</v>
      </c>
      <c r="T213" s="64">
        <f t="shared" si="162"/>
        <v>9.9032553274937905E-3</v>
      </c>
      <c r="V213" s="174">
        <f t="shared" si="163"/>
        <v>30749</v>
      </c>
      <c r="W213" s="40">
        <f t="shared" ref="W213:W236" si="170">+V213-V212</f>
        <v>455</v>
      </c>
      <c r="X213" s="41">
        <f t="shared" si="164"/>
        <v>1.5019475803789529E-2</v>
      </c>
      <c r="Y213" s="5">
        <f t="shared" si="165"/>
        <v>153</v>
      </c>
      <c r="Z213" s="6">
        <f t="shared" si="166"/>
        <v>4.975771569807148E-3</v>
      </c>
    </row>
    <row r="214" spans="1:26" s="7" customFormat="1" x14ac:dyDescent="0.25">
      <c r="A214" s="7" t="s">
        <v>295</v>
      </c>
      <c r="B214" s="7" t="s">
        <v>2</v>
      </c>
      <c r="D214" s="7" t="s">
        <v>10</v>
      </c>
      <c r="E214" s="8">
        <v>4</v>
      </c>
      <c r="F214" s="9">
        <v>30276</v>
      </c>
      <c r="G214" s="10">
        <f t="shared" si="155"/>
        <v>289</v>
      </c>
      <c r="H214" s="11">
        <f t="shared" si="156"/>
        <v>9.6375095874879114E-3</v>
      </c>
      <c r="J214" s="170">
        <f t="shared" si="167"/>
        <v>30747</v>
      </c>
      <c r="K214" s="16">
        <f t="shared" si="168"/>
        <v>454</v>
      </c>
      <c r="L214" s="17">
        <f t="shared" si="157"/>
        <v>1.4986960683986399E-2</v>
      </c>
      <c r="M214" s="5">
        <f t="shared" si="158"/>
        <v>471</v>
      </c>
      <c r="N214" s="6">
        <f t="shared" si="154"/>
        <v>1.555687673404677E-2</v>
      </c>
      <c r="P214" s="172">
        <f t="shared" si="159"/>
        <v>31054</v>
      </c>
      <c r="Q214" s="33">
        <f t="shared" si="169"/>
        <v>458</v>
      </c>
      <c r="R214" s="34">
        <f t="shared" si="160"/>
        <v>1.4969277029677082E-2</v>
      </c>
      <c r="S214" s="5">
        <f t="shared" si="161"/>
        <v>307</v>
      </c>
      <c r="T214" s="64">
        <f t="shared" si="162"/>
        <v>9.8860050235074388E-3</v>
      </c>
      <c r="V214" s="174">
        <f t="shared" si="163"/>
        <v>31209</v>
      </c>
      <c r="W214" s="40">
        <f t="shared" si="170"/>
        <v>460</v>
      </c>
      <c r="X214" s="41">
        <f t="shared" si="164"/>
        <v>1.4959836092230642E-2</v>
      </c>
      <c r="Y214" s="5">
        <f t="shared" si="165"/>
        <v>155</v>
      </c>
      <c r="Z214" s="6">
        <f t="shared" si="166"/>
        <v>4.9665160690826361E-3</v>
      </c>
    </row>
    <row r="215" spans="1:26" s="7" customFormat="1" x14ac:dyDescent="0.25">
      <c r="A215" s="7" t="s">
        <v>296</v>
      </c>
      <c r="B215" s="7" t="s">
        <v>2</v>
      </c>
      <c r="D215" s="7" t="s">
        <v>10</v>
      </c>
      <c r="E215" s="8">
        <v>5</v>
      </c>
      <c r="F215" s="9">
        <v>30418</v>
      </c>
      <c r="G215" s="10">
        <f t="shared" si="155"/>
        <v>142</v>
      </c>
      <c r="H215" s="11">
        <f t="shared" si="156"/>
        <v>4.6901836438102791E-3</v>
      </c>
      <c r="J215" s="170">
        <f t="shared" si="167"/>
        <v>31208</v>
      </c>
      <c r="K215" s="16">
        <f t="shared" si="168"/>
        <v>461</v>
      </c>
      <c r="L215" s="17">
        <f t="shared" si="157"/>
        <v>1.4993332682863368E-2</v>
      </c>
      <c r="M215" s="5">
        <f t="shared" si="158"/>
        <v>790</v>
      </c>
      <c r="N215" s="6">
        <f t="shared" si="154"/>
        <v>2.5971464264580184E-2</v>
      </c>
      <c r="P215" s="172">
        <f t="shared" si="159"/>
        <v>31520</v>
      </c>
      <c r="Q215" s="33">
        <f t="shared" si="169"/>
        <v>466</v>
      </c>
      <c r="R215" s="34">
        <f t="shared" si="160"/>
        <v>1.5006118374444516E-2</v>
      </c>
      <c r="S215" s="5">
        <f t="shared" si="161"/>
        <v>312</v>
      </c>
      <c r="T215" s="64">
        <f t="shared" si="162"/>
        <v>9.8984771573604052E-3</v>
      </c>
      <c r="V215" s="174">
        <f t="shared" si="163"/>
        <v>31678</v>
      </c>
      <c r="W215" s="40">
        <f t="shared" si="170"/>
        <v>469</v>
      </c>
      <c r="X215" s="41">
        <f t="shared" si="164"/>
        <v>1.5027716363869396E-2</v>
      </c>
      <c r="Y215" s="5">
        <f t="shared" si="165"/>
        <v>158</v>
      </c>
      <c r="Z215" s="6">
        <f t="shared" si="166"/>
        <v>4.9876886167056003E-3</v>
      </c>
    </row>
    <row r="216" spans="1:26" s="7" customFormat="1" x14ac:dyDescent="0.25">
      <c r="A216" s="7" t="s">
        <v>297</v>
      </c>
      <c r="B216" s="7" t="s">
        <v>2</v>
      </c>
      <c r="D216" s="7" t="s">
        <v>10</v>
      </c>
      <c r="E216" s="8">
        <v>6</v>
      </c>
      <c r="F216" s="9">
        <v>30708</v>
      </c>
      <c r="G216" s="10">
        <f t="shared" si="155"/>
        <v>290</v>
      </c>
      <c r="H216" s="11">
        <f t="shared" si="156"/>
        <v>9.5338286540863956E-3</v>
      </c>
      <c r="J216" s="170">
        <f t="shared" si="167"/>
        <v>31676</v>
      </c>
      <c r="K216" s="16">
        <f t="shared" si="168"/>
        <v>468</v>
      </c>
      <c r="L216" s="17">
        <f t="shared" si="157"/>
        <v>1.4996154832094336E-2</v>
      </c>
      <c r="M216" s="5">
        <f t="shared" si="158"/>
        <v>968</v>
      </c>
      <c r="N216" s="6">
        <f t="shared" si="154"/>
        <v>3.1522730233163994E-2</v>
      </c>
      <c r="P216" s="172">
        <f t="shared" si="159"/>
        <v>31993</v>
      </c>
      <c r="Q216" s="33">
        <f t="shared" si="169"/>
        <v>473</v>
      </c>
      <c r="R216" s="34">
        <f t="shared" si="160"/>
        <v>1.5006345177664974E-2</v>
      </c>
      <c r="S216" s="5">
        <f t="shared" si="161"/>
        <v>317</v>
      </c>
      <c r="T216" s="64">
        <f t="shared" si="162"/>
        <v>9.9084174663207573E-3</v>
      </c>
      <c r="V216" s="174">
        <f t="shared" si="163"/>
        <v>32153</v>
      </c>
      <c r="W216" s="40">
        <f t="shared" si="170"/>
        <v>475</v>
      </c>
      <c r="X216" s="41">
        <f t="shared" si="164"/>
        <v>1.499463349958962E-2</v>
      </c>
      <c r="Y216" s="5">
        <f t="shared" si="165"/>
        <v>160</v>
      </c>
      <c r="Z216" s="6">
        <f t="shared" si="166"/>
        <v>4.9762075078530772E-3</v>
      </c>
    </row>
    <row r="217" spans="1:26" s="7" customFormat="1" x14ac:dyDescent="0.25">
      <c r="A217" s="7" t="s">
        <v>298</v>
      </c>
      <c r="B217" s="7" t="s">
        <v>2</v>
      </c>
      <c r="D217" s="7" t="s">
        <v>10</v>
      </c>
      <c r="E217" s="8">
        <v>7</v>
      </c>
      <c r="F217" s="9">
        <v>31004</v>
      </c>
      <c r="G217" s="10">
        <f t="shared" si="155"/>
        <v>296</v>
      </c>
      <c r="H217" s="11">
        <f t="shared" si="156"/>
        <v>9.6391819721245286E-3</v>
      </c>
      <c r="J217" s="170">
        <f t="shared" si="167"/>
        <v>32151</v>
      </c>
      <c r="K217" s="16">
        <f t="shared" si="168"/>
        <v>475</v>
      </c>
      <c r="L217" s="17">
        <f t="shared" si="157"/>
        <v>1.499558025003157E-2</v>
      </c>
      <c r="M217" s="5">
        <f t="shared" si="158"/>
        <v>1147</v>
      </c>
      <c r="N217" s="6">
        <f t="shared" si="154"/>
        <v>3.6995226422397109E-2</v>
      </c>
      <c r="P217" s="172">
        <f t="shared" si="159"/>
        <v>32473</v>
      </c>
      <c r="Q217" s="33">
        <f t="shared" si="169"/>
        <v>480</v>
      </c>
      <c r="R217" s="34">
        <f t="shared" si="160"/>
        <v>1.5003281967930484E-2</v>
      </c>
      <c r="S217" s="5">
        <f t="shared" si="161"/>
        <v>322</v>
      </c>
      <c r="T217" s="64">
        <f t="shared" si="162"/>
        <v>9.9159301573615004E-3</v>
      </c>
      <c r="V217" s="174">
        <f t="shared" si="163"/>
        <v>32635</v>
      </c>
      <c r="W217" s="40">
        <f t="shared" si="170"/>
        <v>482</v>
      </c>
      <c r="X217" s="41">
        <f t="shared" si="164"/>
        <v>1.4990825117407396E-2</v>
      </c>
      <c r="Y217" s="5">
        <f t="shared" si="165"/>
        <v>162</v>
      </c>
      <c r="Z217" s="6">
        <f t="shared" si="166"/>
        <v>4.9639957101271642E-3</v>
      </c>
    </row>
    <row r="218" spans="1:26" s="7" customFormat="1" x14ac:dyDescent="0.25">
      <c r="A218" s="7" t="s">
        <v>299</v>
      </c>
      <c r="B218" s="7" t="s">
        <v>2</v>
      </c>
      <c r="D218" s="7" t="s">
        <v>10</v>
      </c>
      <c r="E218" s="8">
        <v>8</v>
      </c>
      <c r="F218" s="9">
        <v>31303</v>
      </c>
      <c r="G218" s="10">
        <f t="shared" si="155"/>
        <v>299</v>
      </c>
      <c r="H218" s="11">
        <f t="shared" si="156"/>
        <v>9.6439169139465875E-3</v>
      </c>
      <c r="J218" s="170">
        <f t="shared" si="167"/>
        <v>32633</v>
      </c>
      <c r="K218" s="16">
        <f t="shared" si="168"/>
        <v>482</v>
      </c>
      <c r="L218" s="17">
        <f t="shared" si="157"/>
        <v>1.4991757643619172E-2</v>
      </c>
      <c r="M218" s="5">
        <f t="shared" si="158"/>
        <v>1330</v>
      </c>
      <c r="N218" s="6">
        <f t="shared" si="154"/>
        <v>4.2487940452991729E-2</v>
      </c>
      <c r="P218" s="172">
        <f t="shared" si="159"/>
        <v>32959</v>
      </c>
      <c r="Q218" s="33">
        <f t="shared" si="169"/>
        <v>486</v>
      </c>
      <c r="R218" s="34">
        <f t="shared" si="160"/>
        <v>1.4966279678502141E-2</v>
      </c>
      <c r="S218" s="5">
        <f t="shared" si="161"/>
        <v>326</v>
      </c>
      <c r="T218" s="64">
        <f t="shared" si="162"/>
        <v>9.8910767923784098E-3</v>
      </c>
      <c r="V218" s="174">
        <f t="shared" si="163"/>
        <v>33124</v>
      </c>
      <c r="W218" s="40">
        <f t="shared" si="170"/>
        <v>489</v>
      </c>
      <c r="X218" s="41">
        <f t="shared" si="164"/>
        <v>1.4983912976865328E-2</v>
      </c>
      <c r="Y218" s="5">
        <f t="shared" si="165"/>
        <v>165</v>
      </c>
      <c r="Z218" s="6">
        <f t="shared" si="166"/>
        <v>4.9812824538099263E-3</v>
      </c>
    </row>
    <row r="219" spans="1:26" s="7" customFormat="1" x14ac:dyDescent="0.25">
      <c r="A219" s="7" t="s">
        <v>300</v>
      </c>
      <c r="B219" s="7" t="s">
        <v>2</v>
      </c>
      <c r="D219" s="7" t="s">
        <v>10</v>
      </c>
      <c r="E219" s="8">
        <v>9</v>
      </c>
      <c r="F219" s="9">
        <v>31604</v>
      </c>
      <c r="G219" s="10">
        <f t="shared" si="155"/>
        <v>301</v>
      </c>
      <c r="H219" s="11">
        <f t="shared" si="156"/>
        <v>9.6156917867297065E-3</v>
      </c>
      <c r="J219" s="170">
        <f t="shared" si="167"/>
        <v>33122</v>
      </c>
      <c r="K219" s="16">
        <f t="shared" si="168"/>
        <v>489</v>
      </c>
      <c r="L219" s="17">
        <f t="shared" si="157"/>
        <v>1.498483130573346E-2</v>
      </c>
      <c r="M219" s="5">
        <f t="shared" si="158"/>
        <v>1518</v>
      </c>
      <c r="N219" s="6">
        <f t="shared" si="154"/>
        <v>4.8031894696873814E-2</v>
      </c>
      <c r="P219" s="172">
        <f t="shared" si="159"/>
        <v>33453</v>
      </c>
      <c r="Q219" s="33">
        <f t="shared" si="169"/>
        <v>494</v>
      </c>
      <c r="R219" s="34">
        <f t="shared" si="160"/>
        <v>1.4988318820352559E-2</v>
      </c>
      <c r="S219" s="5">
        <f t="shared" si="161"/>
        <v>331</v>
      </c>
      <c r="T219" s="64">
        <f t="shared" si="162"/>
        <v>9.8944788210324937E-3</v>
      </c>
      <c r="V219" s="174">
        <f t="shared" si="163"/>
        <v>33620</v>
      </c>
      <c r="W219" s="40">
        <f t="shared" si="170"/>
        <v>496</v>
      </c>
      <c r="X219" s="41">
        <f t="shared" si="164"/>
        <v>1.497403695205893E-2</v>
      </c>
      <c r="Y219" s="5">
        <f t="shared" si="165"/>
        <v>167</v>
      </c>
      <c r="Z219" s="6">
        <f t="shared" si="166"/>
        <v>4.9672813801308743E-3</v>
      </c>
    </row>
    <row r="220" spans="1:26" s="7" customFormat="1" x14ac:dyDescent="0.25">
      <c r="A220" s="7" t="s">
        <v>301</v>
      </c>
      <c r="B220" s="7" t="s">
        <v>2</v>
      </c>
      <c r="D220" s="7" t="s">
        <v>10</v>
      </c>
      <c r="E220" s="8">
        <v>10</v>
      </c>
      <c r="F220" s="9">
        <v>31911</v>
      </c>
      <c r="G220" s="10">
        <f t="shared" si="155"/>
        <v>307</v>
      </c>
      <c r="H220" s="11">
        <f t="shared" si="156"/>
        <v>9.7139602581951656E-3</v>
      </c>
      <c r="J220" s="170">
        <f t="shared" si="167"/>
        <v>33619</v>
      </c>
      <c r="K220" s="16">
        <f t="shared" si="168"/>
        <v>497</v>
      </c>
      <c r="L220" s="17">
        <f t="shared" si="157"/>
        <v>1.5005132540305537E-2</v>
      </c>
      <c r="M220" s="5">
        <f t="shared" si="158"/>
        <v>1708</v>
      </c>
      <c r="N220" s="6">
        <f t="shared" si="154"/>
        <v>5.3523863244649181E-2</v>
      </c>
      <c r="P220" s="172">
        <f t="shared" si="159"/>
        <v>33955</v>
      </c>
      <c r="Q220" s="33">
        <f t="shared" si="169"/>
        <v>502</v>
      </c>
      <c r="R220" s="34">
        <f t="shared" si="160"/>
        <v>1.5006128000478283E-2</v>
      </c>
      <c r="S220" s="5">
        <f t="shared" si="161"/>
        <v>336</v>
      </c>
      <c r="T220" s="64">
        <f t="shared" si="162"/>
        <v>9.8954498601089673E-3</v>
      </c>
      <c r="V220" s="174">
        <f t="shared" si="163"/>
        <v>34125</v>
      </c>
      <c r="W220" s="40">
        <f t="shared" si="170"/>
        <v>505</v>
      </c>
      <c r="X220" s="41">
        <f t="shared" si="164"/>
        <v>1.5020820939916716E-2</v>
      </c>
      <c r="Y220" s="5">
        <f t="shared" si="165"/>
        <v>170</v>
      </c>
      <c r="Z220" s="6">
        <f t="shared" si="166"/>
        <v>4.9816849816849817E-3</v>
      </c>
    </row>
    <row r="221" spans="1:26" s="7" customFormat="1" x14ac:dyDescent="0.25">
      <c r="A221" s="7" t="s">
        <v>302</v>
      </c>
      <c r="B221" s="7" t="s">
        <v>2</v>
      </c>
      <c r="D221" s="7" t="s">
        <v>10</v>
      </c>
      <c r="E221" s="8">
        <v>11</v>
      </c>
      <c r="F221" s="9">
        <v>32376</v>
      </c>
      <c r="G221" s="10">
        <f t="shared" si="155"/>
        <v>465</v>
      </c>
      <c r="H221" s="11">
        <f t="shared" si="156"/>
        <v>1.4571777756886339E-2</v>
      </c>
      <c r="J221" s="170">
        <f t="shared" si="167"/>
        <v>34123</v>
      </c>
      <c r="K221" s="16">
        <f t="shared" si="168"/>
        <v>504</v>
      </c>
      <c r="L221" s="17">
        <f t="shared" si="157"/>
        <v>1.4991522650881942E-2</v>
      </c>
      <c r="M221" s="5">
        <f t="shared" si="158"/>
        <v>1747</v>
      </c>
      <c r="N221" s="6">
        <f t="shared" si="154"/>
        <v>5.395972325179145E-2</v>
      </c>
      <c r="P221" s="172">
        <f t="shared" si="159"/>
        <v>34464</v>
      </c>
      <c r="Q221" s="33">
        <f t="shared" si="169"/>
        <v>509</v>
      </c>
      <c r="R221" s="34">
        <f t="shared" si="160"/>
        <v>1.4990428508319834E-2</v>
      </c>
      <c r="S221" s="5">
        <f t="shared" si="161"/>
        <v>341</v>
      </c>
      <c r="T221" s="64">
        <f t="shared" si="162"/>
        <v>9.8943825441039929E-3</v>
      </c>
      <c r="V221" s="174">
        <f t="shared" si="163"/>
        <v>34636</v>
      </c>
      <c r="W221" s="40">
        <f t="shared" si="170"/>
        <v>511</v>
      </c>
      <c r="X221" s="41">
        <f t="shared" si="164"/>
        <v>1.4974358974358974E-2</v>
      </c>
      <c r="Y221" s="5">
        <f t="shared" si="165"/>
        <v>172</v>
      </c>
      <c r="Z221" s="6">
        <f t="shared" si="166"/>
        <v>4.9659314008546019E-3</v>
      </c>
    </row>
    <row r="222" spans="1:26" s="7" customFormat="1" x14ac:dyDescent="0.25">
      <c r="A222" s="7" t="s">
        <v>303</v>
      </c>
      <c r="B222" s="7" t="s">
        <v>2</v>
      </c>
      <c r="D222" s="7" t="s">
        <v>10</v>
      </c>
      <c r="E222" s="8">
        <v>12</v>
      </c>
      <c r="F222" s="9">
        <v>32947</v>
      </c>
      <c r="G222" s="10">
        <f t="shared" si="155"/>
        <v>571</v>
      </c>
      <c r="H222" s="11">
        <f t="shared" si="156"/>
        <v>1.7636520879663949E-2</v>
      </c>
      <c r="J222" s="170">
        <f t="shared" si="167"/>
        <v>34635</v>
      </c>
      <c r="K222" s="16">
        <f t="shared" si="168"/>
        <v>512</v>
      </c>
      <c r="L222" s="17">
        <f t="shared" si="157"/>
        <v>1.5004542390762829E-2</v>
      </c>
      <c r="M222" s="5">
        <f t="shared" si="158"/>
        <v>1688</v>
      </c>
      <c r="N222" s="6">
        <f t="shared" si="154"/>
        <v>5.1233799738974718E-2</v>
      </c>
      <c r="P222" s="172">
        <f t="shared" si="159"/>
        <v>34981</v>
      </c>
      <c r="Q222" s="33">
        <f t="shared" si="169"/>
        <v>517</v>
      </c>
      <c r="R222" s="34">
        <f t="shared" si="160"/>
        <v>1.5001160631383473E-2</v>
      </c>
      <c r="S222" s="5">
        <f t="shared" si="161"/>
        <v>346</v>
      </c>
      <c r="T222" s="64">
        <f t="shared" si="162"/>
        <v>9.8910837311683483E-3</v>
      </c>
      <c r="V222" s="174">
        <f t="shared" si="163"/>
        <v>35156</v>
      </c>
      <c r="W222" s="40">
        <f t="shared" si="170"/>
        <v>520</v>
      </c>
      <c r="X222" s="41">
        <f t="shared" si="164"/>
        <v>1.5013280979327867E-2</v>
      </c>
      <c r="Y222" s="5">
        <f t="shared" si="165"/>
        <v>175</v>
      </c>
      <c r="Z222" s="6">
        <f t="shared" si="166"/>
        <v>4.9778131755603599E-3</v>
      </c>
    </row>
    <row r="223" spans="1:26" s="7" customFormat="1" x14ac:dyDescent="0.25">
      <c r="A223" s="7" t="s">
        <v>304</v>
      </c>
      <c r="B223" s="7" t="s">
        <v>2</v>
      </c>
      <c r="D223" s="7" t="s">
        <v>10</v>
      </c>
      <c r="E223" s="8">
        <v>13</v>
      </c>
      <c r="F223" s="9">
        <v>33516</v>
      </c>
      <c r="G223" s="10">
        <f t="shared" si="155"/>
        <v>569</v>
      </c>
      <c r="H223" s="11">
        <f t="shared" si="156"/>
        <v>1.7270161167936383E-2</v>
      </c>
      <c r="J223" s="170">
        <f t="shared" si="167"/>
        <v>35155</v>
      </c>
      <c r="K223" s="16">
        <f t="shared" si="168"/>
        <v>520</v>
      </c>
      <c r="L223" s="17">
        <f t="shared" si="157"/>
        <v>1.5013714450700159E-2</v>
      </c>
      <c r="M223" s="5">
        <f t="shared" si="158"/>
        <v>1639</v>
      </c>
      <c r="N223" s="6">
        <f t="shared" si="154"/>
        <v>4.8902016947129728E-2</v>
      </c>
      <c r="P223" s="172">
        <f t="shared" si="159"/>
        <v>35507</v>
      </c>
      <c r="Q223" s="33">
        <f t="shared" si="169"/>
        <v>526</v>
      </c>
      <c r="R223" s="34">
        <f t="shared" si="160"/>
        <v>1.5036734227151882E-2</v>
      </c>
      <c r="S223" s="5">
        <f t="shared" si="161"/>
        <v>352</v>
      </c>
      <c r="T223" s="64">
        <f t="shared" si="162"/>
        <v>9.9135381755710138E-3</v>
      </c>
      <c r="V223" s="174">
        <f t="shared" si="163"/>
        <v>35685</v>
      </c>
      <c r="W223" s="40">
        <f t="shared" si="170"/>
        <v>529</v>
      </c>
      <c r="X223" s="41">
        <f t="shared" si="164"/>
        <v>1.5047218113551029E-2</v>
      </c>
      <c r="Y223" s="5">
        <f t="shared" si="165"/>
        <v>178</v>
      </c>
      <c r="Z223" s="6">
        <f t="shared" si="166"/>
        <v>4.9880902339918733E-3</v>
      </c>
    </row>
    <row r="224" spans="1:26" s="7" customFormat="1" x14ac:dyDescent="0.25">
      <c r="A224" s="7" t="s">
        <v>305</v>
      </c>
      <c r="B224" s="7" t="s">
        <v>2</v>
      </c>
      <c r="D224" s="7" t="s">
        <v>10</v>
      </c>
      <c r="E224" s="8">
        <v>14</v>
      </c>
      <c r="F224" s="9">
        <v>34052</v>
      </c>
      <c r="G224" s="10">
        <f t="shared" si="155"/>
        <v>536</v>
      </c>
      <c r="H224" s="11">
        <f t="shared" si="156"/>
        <v>1.5992361857023511E-2</v>
      </c>
      <c r="J224" s="170">
        <f t="shared" si="167"/>
        <v>35682</v>
      </c>
      <c r="K224" s="16">
        <f t="shared" si="168"/>
        <v>527</v>
      </c>
      <c r="L224" s="17">
        <f t="shared" si="157"/>
        <v>1.499075522685251E-2</v>
      </c>
      <c r="M224" s="5">
        <f t="shared" si="158"/>
        <v>1630</v>
      </c>
      <c r="N224" s="6">
        <f t="shared" si="154"/>
        <v>4.7867966639257603E-2</v>
      </c>
      <c r="P224" s="172">
        <f t="shared" si="159"/>
        <v>36039</v>
      </c>
      <c r="Q224" s="33">
        <f t="shared" si="169"/>
        <v>532</v>
      </c>
      <c r="R224" s="34">
        <f t="shared" si="160"/>
        <v>1.4982961106260738E-2</v>
      </c>
      <c r="S224" s="5">
        <f t="shared" si="161"/>
        <v>357</v>
      </c>
      <c r="T224" s="64">
        <f t="shared" si="162"/>
        <v>9.9059352368267711E-3</v>
      </c>
      <c r="V224" s="174">
        <f t="shared" si="163"/>
        <v>36219</v>
      </c>
      <c r="W224" s="40">
        <f t="shared" si="170"/>
        <v>534</v>
      </c>
      <c r="X224" s="41">
        <f t="shared" si="164"/>
        <v>1.496427070197562E-2</v>
      </c>
      <c r="Y224" s="5">
        <f t="shared" si="165"/>
        <v>180</v>
      </c>
      <c r="Z224" s="6">
        <f t="shared" si="166"/>
        <v>4.969767249233828E-3</v>
      </c>
    </row>
    <row r="225" spans="1:26" s="7" customFormat="1" x14ac:dyDescent="0.25">
      <c r="A225" s="7" t="s">
        <v>306</v>
      </c>
      <c r="B225" s="7" t="s">
        <v>2</v>
      </c>
      <c r="D225" s="7" t="s">
        <v>10</v>
      </c>
      <c r="E225" s="8">
        <v>15</v>
      </c>
      <c r="F225" s="9">
        <v>34622</v>
      </c>
      <c r="G225" s="10">
        <f t="shared" si="155"/>
        <v>570</v>
      </c>
      <c r="H225" s="11">
        <f t="shared" si="156"/>
        <v>1.6739104898390696E-2</v>
      </c>
      <c r="J225" s="170">
        <f t="shared" si="167"/>
        <v>36217</v>
      </c>
      <c r="K225" s="16">
        <f t="shared" si="168"/>
        <v>535</v>
      </c>
      <c r="L225" s="17">
        <f t="shared" si="157"/>
        <v>1.4993554172972367E-2</v>
      </c>
      <c r="M225" s="5">
        <f t="shared" si="158"/>
        <v>1595</v>
      </c>
      <c r="N225" s="6">
        <f t="shared" si="154"/>
        <v>4.6068973485067298E-2</v>
      </c>
      <c r="P225" s="172">
        <f t="shared" si="159"/>
        <v>36579</v>
      </c>
      <c r="Q225" s="33">
        <f t="shared" si="169"/>
        <v>540</v>
      </c>
      <c r="R225" s="34">
        <f t="shared" si="160"/>
        <v>1.4983767585116124E-2</v>
      </c>
      <c r="S225" s="5">
        <f t="shared" si="161"/>
        <v>362</v>
      </c>
      <c r="T225" s="64">
        <f t="shared" si="162"/>
        <v>9.8963886382897291E-3</v>
      </c>
      <c r="V225" s="174">
        <f t="shared" si="163"/>
        <v>36762</v>
      </c>
      <c r="W225" s="40">
        <f t="shared" si="170"/>
        <v>543</v>
      </c>
      <c r="X225" s="41">
        <f t="shared" si="164"/>
        <v>1.499213120185538E-2</v>
      </c>
      <c r="Y225" s="5">
        <f t="shared" si="165"/>
        <v>183</v>
      </c>
      <c r="Z225" s="6">
        <f t="shared" si="166"/>
        <v>4.9779663783254451E-3</v>
      </c>
    </row>
    <row r="226" spans="1:26" s="7" customFormat="1" x14ac:dyDescent="0.25">
      <c r="A226" s="7" t="s">
        <v>307</v>
      </c>
      <c r="B226" s="7" t="s">
        <v>2</v>
      </c>
      <c r="D226" s="7" t="s">
        <v>10</v>
      </c>
      <c r="E226" s="8">
        <v>16</v>
      </c>
      <c r="F226" s="9">
        <v>35189</v>
      </c>
      <c r="G226" s="10">
        <f t="shared" si="155"/>
        <v>567</v>
      </c>
      <c r="H226" s="11">
        <f t="shared" si="156"/>
        <v>1.6376870198139912E-2</v>
      </c>
      <c r="J226" s="170">
        <f t="shared" si="167"/>
        <v>36760</v>
      </c>
      <c r="K226" s="16">
        <f t="shared" si="168"/>
        <v>543</v>
      </c>
      <c r="L226" s="17">
        <f t="shared" si="157"/>
        <v>1.4992959107601402E-2</v>
      </c>
      <c r="M226" s="5">
        <f t="shared" si="158"/>
        <v>1571</v>
      </c>
      <c r="N226" s="6">
        <f t="shared" si="154"/>
        <v>4.4644633266077469E-2</v>
      </c>
      <c r="P226" s="172">
        <f t="shared" si="159"/>
        <v>37128</v>
      </c>
      <c r="Q226" s="33">
        <f t="shared" si="169"/>
        <v>549</v>
      </c>
      <c r="R226" s="34">
        <f t="shared" si="160"/>
        <v>1.5008611498400722E-2</v>
      </c>
      <c r="S226" s="5">
        <f t="shared" si="161"/>
        <v>368</v>
      </c>
      <c r="T226" s="64">
        <f t="shared" si="162"/>
        <v>9.9116569704804994E-3</v>
      </c>
      <c r="V226" s="174">
        <f t="shared" si="163"/>
        <v>37314</v>
      </c>
      <c r="W226" s="40">
        <f t="shared" si="170"/>
        <v>552</v>
      </c>
      <c r="X226" s="41">
        <f t="shared" si="164"/>
        <v>1.501550514117839E-2</v>
      </c>
      <c r="Y226" s="5">
        <f t="shared" si="165"/>
        <v>186</v>
      </c>
      <c r="Z226" s="6">
        <f t="shared" si="166"/>
        <v>4.9847242321916707E-3</v>
      </c>
    </row>
    <row r="227" spans="1:26" s="7" customFormat="1" x14ac:dyDescent="0.25">
      <c r="A227" s="7" t="s">
        <v>308</v>
      </c>
      <c r="B227" s="7" t="s">
        <v>2</v>
      </c>
      <c r="D227" s="7" t="s">
        <v>10</v>
      </c>
      <c r="E227" s="8">
        <v>17</v>
      </c>
      <c r="F227" s="9">
        <v>35752</v>
      </c>
      <c r="G227" s="10">
        <f t="shared" si="155"/>
        <v>563</v>
      </c>
      <c r="H227" s="11">
        <f t="shared" si="156"/>
        <v>1.5999317968683396E-2</v>
      </c>
      <c r="J227" s="170">
        <f t="shared" si="167"/>
        <v>37311</v>
      </c>
      <c r="K227" s="16">
        <f t="shared" si="168"/>
        <v>551</v>
      </c>
      <c r="L227" s="17">
        <f t="shared" si="157"/>
        <v>1.4989118607181719E-2</v>
      </c>
      <c r="M227" s="5">
        <f t="shared" si="158"/>
        <v>1559</v>
      </c>
      <c r="N227" s="6">
        <f t="shared" si="154"/>
        <v>4.3605952114567019E-2</v>
      </c>
      <c r="P227" s="172">
        <f t="shared" si="159"/>
        <v>37684</v>
      </c>
      <c r="Q227" s="33">
        <f t="shared" si="169"/>
        <v>556</v>
      </c>
      <c r="R227" s="34">
        <f t="shared" si="160"/>
        <v>1.4975220857573799E-2</v>
      </c>
      <c r="S227" s="5">
        <f t="shared" si="161"/>
        <v>373</v>
      </c>
      <c r="T227" s="64">
        <f t="shared" si="162"/>
        <v>9.8980999893854161E-3</v>
      </c>
      <c r="V227" s="174">
        <f t="shared" si="163"/>
        <v>37872</v>
      </c>
      <c r="W227" s="40">
        <f t="shared" si="170"/>
        <v>558</v>
      </c>
      <c r="X227" s="41">
        <f t="shared" si="164"/>
        <v>1.4954172696575013E-2</v>
      </c>
      <c r="Y227" s="5">
        <f t="shared" si="165"/>
        <v>188</v>
      </c>
      <c r="Z227" s="6">
        <f t="shared" si="166"/>
        <v>4.9640895648500214E-3</v>
      </c>
    </row>
    <row r="228" spans="1:26" s="7" customFormat="1" x14ac:dyDescent="0.25">
      <c r="A228" s="7" t="s">
        <v>309</v>
      </c>
      <c r="B228" s="7" t="s">
        <v>2</v>
      </c>
      <c r="D228" s="7" t="s">
        <v>10</v>
      </c>
      <c r="E228" s="8">
        <v>18</v>
      </c>
      <c r="F228" s="9">
        <v>36555</v>
      </c>
      <c r="G228" s="10">
        <f t="shared" si="155"/>
        <v>803</v>
      </c>
      <c r="H228" s="11">
        <f t="shared" si="156"/>
        <v>2.2460281942268963E-2</v>
      </c>
      <c r="J228" s="170">
        <f t="shared" si="167"/>
        <v>37871</v>
      </c>
      <c r="K228" s="16">
        <f t="shared" si="168"/>
        <v>560</v>
      </c>
      <c r="L228" s="17">
        <f t="shared" si="157"/>
        <v>1.5008978585403768E-2</v>
      </c>
      <c r="M228" s="5">
        <f t="shared" si="158"/>
        <v>1316</v>
      </c>
      <c r="N228" s="6">
        <f t="shared" si="154"/>
        <v>3.600054712077691E-2</v>
      </c>
      <c r="P228" s="172">
        <f t="shared" si="159"/>
        <v>38250</v>
      </c>
      <c r="Q228" s="33">
        <f t="shared" si="169"/>
        <v>566</v>
      </c>
      <c r="R228" s="34">
        <f t="shared" si="160"/>
        <v>1.5019636981212186E-2</v>
      </c>
      <c r="S228" s="5">
        <f t="shared" si="161"/>
        <v>379</v>
      </c>
      <c r="T228" s="64">
        <f t="shared" si="162"/>
        <v>9.9084967320261438E-3</v>
      </c>
      <c r="V228" s="174">
        <f t="shared" si="163"/>
        <v>38441</v>
      </c>
      <c r="W228" s="40">
        <f t="shared" si="170"/>
        <v>569</v>
      </c>
      <c r="X228" s="41">
        <f t="shared" si="164"/>
        <v>1.5024292353189691E-2</v>
      </c>
      <c r="Y228" s="5">
        <f t="shared" si="165"/>
        <v>191</v>
      </c>
      <c r="Z228" s="6">
        <f t="shared" si="166"/>
        <v>4.9686532608412895E-3</v>
      </c>
    </row>
    <row r="229" spans="1:26" s="7" customFormat="1" x14ac:dyDescent="0.25">
      <c r="A229" s="7" t="s">
        <v>310</v>
      </c>
      <c r="B229" s="7" t="s">
        <v>2</v>
      </c>
      <c r="D229" s="7" t="s">
        <v>10</v>
      </c>
      <c r="E229" s="8">
        <v>19</v>
      </c>
      <c r="F229" s="9">
        <v>37362</v>
      </c>
      <c r="G229" s="10">
        <f t="shared" si="155"/>
        <v>807</v>
      </c>
      <c r="H229" s="11">
        <f t="shared" si="156"/>
        <v>2.2076323348379154E-2</v>
      </c>
      <c r="J229" s="170">
        <f t="shared" si="167"/>
        <v>38439</v>
      </c>
      <c r="K229" s="16">
        <f t="shared" si="168"/>
        <v>568</v>
      </c>
      <c r="L229" s="17">
        <f t="shared" si="157"/>
        <v>1.4998283647117848E-2</v>
      </c>
      <c r="M229" s="5">
        <f t="shared" si="158"/>
        <v>1077</v>
      </c>
      <c r="N229" s="6">
        <f t="shared" si="154"/>
        <v>2.8826079974305443E-2</v>
      </c>
      <c r="P229" s="172">
        <f t="shared" si="159"/>
        <v>38823</v>
      </c>
      <c r="Q229" s="33">
        <f t="shared" si="169"/>
        <v>573</v>
      </c>
      <c r="R229" s="34">
        <f t="shared" si="160"/>
        <v>1.4980392156862745E-2</v>
      </c>
      <c r="S229" s="5">
        <f t="shared" si="161"/>
        <v>384</v>
      </c>
      <c r="T229" s="64">
        <f t="shared" si="162"/>
        <v>9.8910439687813923E-3</v>
      </c>
      <c r="V229" s="174">
        <f t="shared" si="163"/>
        <v>39017</v>
      </c>
      <c r="W229" s="40">
        <f t="shared" si="170"/>
        <v>576</v>
      </c>
      <c r="X229" s="41">
        <f t="shared" si="164"/>
        <v>1.498400145677792E-2</v>
      </c>
      <c r="Y229" s="5">
        <f t="shared" si="165"/>
        <v>194</v>
      </c>
      <c r="Z229" s="6">
        <f t="shared" si="166"/>
        <v>4.972191608785914E-3</v>
      </c>
    </row>
    <row r="230" spans="1:26" s="7" customFormat="1" x14ac:dyDescent="0.25">
      <c r="A230" s="7" t="s">
        <v>311</v>
      </c>
      <c r="B230" s="7" t="s">
        <v>2</v>
      </c>
      <c r="D230" s="7" t="s">
        <v>10</v>
      </c>
      <c r="E230" s="8">
        <v>20</v>
      </c>
      <c r="F230" s="9">
        <v>38160</v>
      </c>
      <c r="G230" s="10">
        <f t="shared" si="155"/>
        <v>798</v>
      </c>
      <c r="H230" s="11">
        <f t="shared" si="156"/>
        <v>2.1358599646699856E-2</v>
      </c>
      <c r="J230" s="170">
        <f t="shared" si="167"/>
        <v>39016</v>
      </c>
      <c r="K230" s="16">
        <f t="shared" si="168"/>
        <v>577</v>
      </c>
      <c r="L230" s="17">
        <f t="shared" si="157"/>
        <v>1.5010796326647416E-2</v>
      </c>
      <c r="M230" s="5">
        <f t="shared" si="158"/>
        <v>856</v>
      </c>
      <c r="N230" s="6">
        <f t="shared" si="154"/>
        <v>2.2431865828092243E-2</v>
      </c>
      <c r="P230" s="172">
        <f t="shared" si="159"/>
        <v>39406</v>
      </c>
      <c r="Q230" s="33">
        <f t="shared" si="169"/>
        <v>583</v>
      </c>
      <c r="R230" s="34">
        <f t="shared" si="160"/>
        <v>1.5016871442186332E-2</v>
      </c>
      <c r="S230" s="5">
        <f t="shared" si="161"/>
        <v>390</v>
      </c>
      <c r="T230" s="64">
        <f t="shared" si="162"/>
        <v>9.8969700045678319E-3</v>
      </c>
      <c r="V230" s="174">
        <f t="shared" si="163"/>
        <v>39603</v>
      </c>
      <c r="W230" s="40">
        <f t="shared" si="170"/>
        <v>586</v>
      </c>
      <c r="X230" s="41">
        <f t="shared" si="164"/>
        <v>1.5019094240971883E-2</v>
      </c>
      <c r="Y230" s="5">
        <f t="shared" si="165"/>
        <v>197</v>
      </c>
      <c r="Z230" s="6">
        <f t="shared" si="166"/>
        <v>4.9743706284877407E-3</v>
      </c>
    </row>
    <row r="231" spans="1:26" s="7" customFormat="1" x14ac:dyDescent="0.25">
      <c r="A231" s="7" t="s">
        <v>312</v>
      </c>
      <c r="B231" s="7" t="s">
        <v>2</v>
      </c>
      <c r="D231" s="7" t="s">
        <v>10</v>
      </c>
      <c r="E231" s="8">
        <v>21</v>
      </c>
      <c r="F231" s="9">
        <v>38959</v>
      </c>
      <c r="G231" s="10">
        <f t="shared" si="155"/>
        <v>799</v>
      </c>
      <c r="H231" s="11">
        <f t="shared" si="156"/>
        <v>2.0938155136268344E-2</v>
      </c>
      <c r="J231" s="170">
        <f t="shared" si="167"/>
        <v>39601</v>
      </c>
      <c r="K231" s="16">
        <f t="shared" si="168"/>
        <v>585</v>
      </c>
      <c r="L231" s="17">
        <f t="shared" si="157"/>
        <v>1.4993848677465655E-2</v>
      </c>
      <c r="M231" s="5">
        <f t="shared" si="158"/>
        <v>642</v>
      </c>
      <c r="N231" s="6">
        <f t="shared" si="154"/>
        <v>1.6478862393798609E-2</v>
      </c>
      <c r="P231" s="172">
        <f t="shared" si="159"/>
        <v>39997</v>
      </c>
      <c r="Q231" s="33">
        <f t="shared" si="169"/>
        <v>591</v>
      </c>
      <c r="R231" s="34">
        <f t="shared" si="160"/>
        <v>1.49977160838451E-2</v>
      </c>
      <c r="S231" s="5">
        <f t="shared" si="161"/>
        <v>396</v>
      </c>
      <c r="T231" s="64">
        <f t="shared" si="162"/>
        <v>9.9007425556916773E-3</v>
      </c>
      <c r="V231" s="174">
        <f t="shared" si="163"/>
        <v>40197</v>
      </c>
      <c r="W231" s="40">
        <f t="shared" si="170"/>
        <v>594</v>
      </c>
      <c r="X231" s="41">
        <f t="shared" si="164"/>
        <v>1.499886372244527E-2</v>
      </c>
      <c r="Y231" s="5">
        <f t="shared" si="165"/>
        <v>200</v>
      </c>
      <c r="Z231" s="6">
        <f t="shared" si="166"/>
        <v>4.9754956837574941E-3</v>
      </c>
    </row>
    <row r="232" spans="1:26" s="7" customFormat="1" x14ac:dyDescent="0.25">
      <c r="A232" s="7" t="s">
        <v>313</v>
      </c>
      <c r="B232" s="7" t="s">
        <v>2</v>
      </c>
      <c r="D232" s="7" t="s">
        <v>10</v>
      </c>
      <c r="E232" s="8">
        <v>22</v>
      </c>
      <c r="F232" s="9">
        <v>40838</v>
      </c>
      <c r="G232" s="10">
        <f t="shared" si="155"/>
        <v>1879</v>
      </c>
      <c r="H232" s="11">
        <f t="shared" si="156"/>
        <v>4.8230190713313997E-2</v>
      </c>
      <c r="J232" s="170">
        <f t="shared" si="167"/>
        <v>40195</v>
      </c>
      <c r="K232" s="16">
        <f t="shared" si="168"/>
        <v>594</v>
      </c>
      <c r="L232" s="17">
        <f t="shared" si="157"/>
        <v>1.4999621221686322E-2</v>
      </c>
      <c r="M232" s="5">
        <f t="shared" si="158"/>
        <v>-643</v>
      </c>
      <c r="N232" s="6">
        <f t="shared" si="154"/>
        <v>-1.5745139331015231E-2</v>
      </c>
      <c r="P232" s="172">
        <f t="shared" si="159"/>
        <v>40597</v>
      </c>
      <c r="Q232" s="35">
        <f t="shared" si="169"/>
        <v>600</v>
      </c>
      <c r="R232" s="36">
        <f t="shared" si="160"/>
        <v>1.5001125084381329E-2</v>
      </c>
      <c r="S232" s="5">
        <f t="shared" si="161"/>
        <v>402</v>
      </c>
      <c r="T232" s="64">
        <f t="shared" si="162"/>
        <v>9.9022095228711478E-3</v>
      </c>
      <c r="V232" s="174">
        <f t="shared" si="163"/>
        <v>40800</v>
      </c>
      <c r="W232" s="42">
        <f t="shared" si="170"/>
        <v>603</v>
      </c>
      <c r="X232" s="43">
        <f t="shared" si="164"/>
        <v>1.5001119486528845E-2</v>
      </c>
      <c r="Y232" s="5">
        <f t="shared" si="165"/>
        <v>203</v>
      </c>
      <c r="Z232" s="6">
        <f t="shared" si="166"/>
        <v>4.9754901960784312E-3</v>
      </c>
    </row>
    <row r="233" spans="1:26" s="7" customFormat="1" x14ac:dyDescent="0.25">
      <c r="A233" s="55" t="s">
        <v>21</v>
      </c>
      <c r="B233" s="56"/>
      <c r="C233" s="56"/>
      <c r="D233" s="56" t="s">
        <v>10</v>
      </c>
      <c r="E233" s="57">
        <v>23</v>
      </c>
      <c r="F233" s="70"/>
      <c r="G233" s="71"/>
      <c r="H233" s="72"/>
      <c r="I233" s="56"/>
      <c r="J233" s="171">
        <f t="shared" si="167"/>
        <v>40798</v>
      </c>
      <c r="K233" s="59">
        <f t="shared" si="168"/>
        <v>603</v>
      </c>
      <c r="L233" s="60">
        <f t="shared" ref="L233:L234" si="171">+(J233-J232)/J232</f>
        <v>1.5001865903719368E-2</v>
      </c>
      <c r="M233" s="73"/>
      <c r="N233" s="74"/>
      <c r="O233" s="56"/>
      <c r="P233" s="173">
        <f t="shared" si="159"/>
        <v>41206</v>
      </c>
      <c r="Q233" s="62">
        <f t="shared" si="169"/>
        <v>609</v>
      </c>
      <c r="R233" s="63">
        <f t="shared" ref="R233:R235" si="172">+(P233-P232)/P232</f>
        <v>1.5001108456289873E-2</v>
      </c>
      <c r="S233" s="73">
        <f t="shared" si="161"/>
        <v>408</v>
      </c>
      <c r="T233" s="75">
        <f t="shared" si="162"/>
        <v>9.9014706596126777E-3</v>
      </c>
      <c r="U233" s="56"/>
      <c r="V233" s="175">
        <f t="shared" si="163"/>
        <v>41412</v>
      </c>
      <c r="W233" s="76">
        <f t="shared" si="170"/>
        <v>612</v>
      </c>
      <c r="X233" s="77">
        <f t="shared" ref="X233:X236" si="173">+(V233-V232)/V232</f>
        <v>1.4999999999999999E-2</v>
      </c>
      <c r="Y233" s="73">
        <f t="shared" si="165"/>
        <v>206</v>
      </c>
      <c r="Z233" s="74">
        <f t="shared" si="166"/>
        <v>4.9744035545252587E-3</v>
      </c>
    </row>
    <row r="234" spans="1:26" s="7" customFormat="1" x14ac:dyDescent="0.25">
      <c r="A234" s="55" t="s">
        <v>22</v>
      </c>
      <c r="B234" s="56"/>
      <c r="C234" s="56"/>
      <c r="D234" s="56" t="s">
        <v>10</v>
      </c>
      <c r="E234" s="57">
        <v>24</v>
      </c>
      <c r="F234" s="70"/>
      <c r="G234" s="71"/>
      <c r="H234" s="72"/>
      <c r="I234" s="56"/>
      <c r="J234" s="171">
        <f t="shared" si="167"/>
        <v>41410</v>
      </c>
      <c r="K234" s="59">
        <f t="shared" si="168"/>
        <v>612</v>
      </c>
      <c r="L234" s="60">
        <f t="shared" si="171"/>
        <v>1.5000735330163243E-2</v>
      </c>
      <c r="M234" s="73"/>
      <c r="N234" s="74"/>
      <c r="O234" s="56"/>
      <c r="P234" s="173">
        <f t="shared" si="159"/>
        <v>41824</v>
      </c>
      <c r="Q234" s="62">
        <f t="shared" si="169"/>
        <v>618</v>
      </c>
      <c r="R234" s="63">
        <f t="shared" si="172"/>
        <v>1.499781585206038E-2</v>
      </c>
      <c r="S234" s="73">
        <f t="shared" si="161"/>
        <v>414</v>
      </c>
      <c r="T234" s="75">
        <f t="shared" si="162"/>
        <v>9.8986228003060447E-3</v>
      </c>
      <c r="U234" s="56"/>
      <c r="V234" s="175">
        <f t="shared" si="163"/>
        <v>42033</v>
      </c>
      <c r="W234" s="76">
        <f t="shared" si="170"/>
        <v>621</v>
      </c>
      <c r="X234" s="77">
        <f t="shared" si="173"/>
        <v>1.4995653433787308E-2</v>
      </c>
      <c r="Y234" s="73">
        <f t="shared" si="165"/>
        <v>209</v>
      </c>
      <c r="Z234" s="74">
        <f t="shared" si="166"/>
        <v>4.9722836818690075E-3</v>
      </c>
    </row>
    <row r="235" spans="1:26" s="7" customFormat="1" x14ac:dyDescent="0.25">
      <c r="A235" s="55" t="s">
        <v>23</v>
      </c>
      <c r="B235" s="56"/>
      <c r="C235" s="56"/>
      <c r="D235" s="56" t="s">
        <v>10</v>
      </c>
      <c r="E235" s="57">
        <v>25</v>
      </c>
      <c r="F235" s="70"/>
      <c r="G235" s="71"/>
      <c r="H235" s="72"/>
      <c r="I235" s="56"/>
      <c r="J235" s="171">
        <f t="shared" si="167"/>
        <v>42031</v>
      </c>
      <c r="K235" s="59">
        <f t="shared" ref="K235" si="174">+J235-J234</f>
        <v>621</v>
      </c>
      <c r="L235" s="60">
        <f t="shared" ref="L235" si="175">+(J235-J234)/J234</f>
        <v>1.4996377686549142E-2</v>
      </c>
      <c r="M235" s="73"/>
      <c r="N235" s="74"/>
      <c r="O235" s="56"/>
      <c r="P235" s="173">
        <f t="shared" si="159"/>
        <v>42451</v>
      </c>
      <c r="Q235" s="62">
        <f t="shared" si="169"/>
        <v>627</v>
      </c>
      <c r="R235" s="63">
        <f t="shared" si="172"/>
        <v>1.4991392501912778E-2</v>
      </c>
      <c r="S235" s="73">
        <f t="shared" ref="S235" si="176">+P235-J235</f>
        <v>420</v>
      </c>
      <c r="T235" s="75">
        <f t="shared" ref="T235" si="177">+S235/P235</f>
        <v>9.89375986431415E-3</v>
      </c>
      <c r="U235" s="56"/>
      <c r="V235" s="175">
        <f t="shared" si="163"/>
        <v>42663</v>
      </c>
      <c r="W235" s="76">
        <f t="shared" si="170"/>
        <v>630</v>
      </c>
      <c r="X235" s="77">
        <f t="shared" si="173"/>
        <v>1.4988223538648204E-2</v>
      </c>
      <c r="Y235" s="73">
        <f t="shared" si="165"/>
        <v>212</v>
      </c>
      <c r="Z235" s="74">
        <f t="shared" si="166"/>
        <v>4.9691770386517588E-3</v>
      </c>
    </row>
    <row r="236" spans="1:26" s="7" customFormat="1" x14ac:dyDescent="0.25">
      <c r="A236" s="55" t="s">
        <v>24</v>
      </c>
      <c r="B236" s="56"/>
      <c r="C236" s="56"/>
      <c r="D236" s="56" t="s">
        <v>10</v>
      </c>
      <c r="E236" s="57">
        <v>26</v>
      </c>
      <c r="F236" s="70"/>
      <c r="G236" s="71"/>
      <c r="H236" s="72"/>
      <c r="I236" s="56"/>
      <c r="J236" s="58"/>
      <c r="K236" s="59"/>
      <c r="L236" s="60"/>
      <c r="M236" s="73"/>
      <c r="N236" s="74"/>
      <c r="O236" s="56"/>
      <c r="P236" s="173">
        <f t="shared" ref="P236" si="178">ROUND(P235*1.015,0)</f>
        <v>43088</v>
      </c>
      <c r="Q236" s="62">
        <f t="shared" ref="Q236" si="179">+P236-P235</f>
        <v>637</v>
      </c>
      <c r="R236" s="63">
        <f t="shared" ref="R236" si="180">+(P236-P235)/P235</f>
        <v>1.5005535794209796E-2</v>
      </c>
      <c r="S236" s="73"/>
      <c r="T236" s="75"/>
      <c r="U236" s="56"/>
      <c r="V236" s="175">
        <f t="shared" si="163"/>
        <v>43303</v>
      </c>
      <c r="W236" s="76">
        <f t="shared" si="170"/>
        <v>640</v>
      </c>
      <c r="X236" s="77">
        <f t="shared" si="173"/>
        <v>1.5001289173288329E-2</v>
      </c>
      <c r="Y236" s="73">
        <f t="shared" ref="Y236" si="181">+V236-P236</f>
        <v>215</v>
      </c>
      <c r="Z236" s="74">
        <f t="shared" ref="Z236" si="182">+Y236/V236</f>
        <v>4.9650139713183841E-3</v>
      </c>
    </row>
    <row r="237" spans="1:26" s="7" customFormat="1" x14ac:dyDescent="0.25">
      <c r="A237" s="55" t="s">
        <v>25</v>
      </c>
      <c r="B237" s="56"/>
      <c r="C237" s="56"/>
      <c r="D237" s="56" t="s">
        <v>10</v>
      </c>
      <c r="E237" s="57">
        <v>27</v>
      </c>
      <c r="F237" s="70"/>
      <c r="G237" s="71"/>
      <c r="H237" s="72"/>
      <c r="I237" s="56"/>
      <c r="J237" s="58"/>
      <c r="K237" s="59"/>
      <c r="L237" s="60"/>
      <c r="M237" s="73"/>
      <c r="N237" s="74"/>
      <c r="O237" s="56"/>
      <c r="P237" s="61"/>
      <c r="Q237" s="62"/>
      <c r="R237" s="63"/>
      <c r="S237" s="73"/>
      <c r="T237" s="75"/>
      <c r="U237" s="56"/>
      <c r="V237" s="175">
        <f t="shared" ref="V237" si="183">ROUND(V236*1.015,0)</f>
        <v>43953</v>
      </c>
      <c r="W237" s="76">
        <f t="shared" ref="W237" si="184">+V237-V236</f>
        <v>650</v>
      </c>
      <c r="X237" s="77">
        <f t="shared" ref="X237" si="185">+(V237-V236)/V236</f>
        <v>1.5010507355148604E-2</v>
      </c>
      <c r="Y237" s="73"/>
      <c r="Z237" s="74"/>
    </row>
    <row r="238" spans="1:26" s="7" customFormat="1" x14ac:dyDescent="0.25">
      <c r="E238" s="8"/>
      <c r="F238" s="9"/>
      <c r="G238" s="10"/>
      <c r="H238" s="11"/>
      <c r="J238" s="58"/>
      <c r="K238" s="15"/>
      <c r="L238" s="15"/>
      <c r="P238" s="61"/>
      <c r="Q238" s="31"/>
      <c r="R238" s="31"/>
      <c r="T238" s="66"/>
      <c r="V238" s="175"/>
      <c r="W238" s="38"/>
      <c r="X238" s="38"/>
      <c r="Y238" s="5"/>
      <c r="Z238" s="6"/>
    </row>
    <row r="239" spans="1:26" s="7" customFormat="1" x14ac:dyDescent="0.25">
      <c r="A239" s="21"/>
      <c r="B239" s="21"/>
      <c r="C239" s="21"/>
      <c r="D239" s="21"/>
      <c r="E239" s="24"/>
      <c r="F239" s="22"/>
      <c r="G239" s="22"/>
      <c r="H239" s="23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68"/>
      <c r="U239" s="21"/>
      <c r="V239" s="21"/>
      <c r="W239" s="21"/>
      <c r="X239" s="21"/>
      <c r="Y239" s="29"/>
      <c r="Z239" s="21"/>
    </row>
    <row r="240" spans="1:26" s="7" customFormat="1" x14ac:dyDescent="0.25">
      <c r="A240" s="7" t="s">
        <v>314</v>
      </c>
      <c r="B240" s="7" t="s">
        <v>2</v>
      </c>
      <c r="D240" s="7" t="s">
        <v>11</v>
      </c>
      <c r="E240" s="8">
        <v>1</v>
      </c>
      <c r="F240" s="9">
        <v>31610</v>
      </c>
      <c r="J240" s="170">
        <f>+ROUND(F240,0)</f>
        <v>31610</v>
      </c>
      <c r="K240" s="15"/>
      <c r="L240" s="15"/>
      <c r="M240" s="5"/>
      <c r="N240" s="6">
        <f t="shared" ref="N240:N261" si="186">+M240/F240</f>
        <v>0</v>
      </c>
      <c r="P240" s="172">
        <f>ROUND(J240*(1+P$5),0)</f>
        <v>31926</v>
      </c>
      <c r="Q240" s="32"/>
      <c r="R240" s="32"/>
      <c r="S240" s="5">
        <f>+P240-J240</f>
        <v>316</v>
      </c>
      <c r="T240" s="64">
        <f>+S240/P240</f>
        <v>9.8978888680072673E-3</v>
      </c>
      <c r="V240" s="174">
        <f>ROUND(P240*(1+V$5),0)</f>
        <v>32086</v>
      </c>
      <c r="W240" s="39"/>
      <c r="X240" s="39"/>
      <c r="Y240" s="5">
        <f>+V240-P240</f>
        <v>160</v>
      </c>
      <c r="Z240" s="6">
        <f>+Y240/V240</f>
        <v>4.986598516486941E-3</v>
      </c>
    </row>
    <row r="241" spans="1:26" s="7" customFormat="1" x14ac:dyDescent="0.25">
      <c r="A241" s="7" t="s">
        <v>315</v>
      </c>
      <c r="B241" s="7" t="s">
        <v>2</v>
      </c>
      <c r="D241" s="7" t="s">
        <v>11</v>
      </c>
      <c r="E241" s="8">
        <v>2</v>
      </c>
      <c r="F241" s="9">
        <v>31923</v>
      </c>
      <c r="G241" s="10">
        <f t="shared" ref="G241:G261" si="187">+F241-F240</f>
        <v>313</v>
      </c>
      <c r="H241" s="11">
        <f t="shared" ref="H241:H261" si="188">+(F241-F240)/F240</f>
        <v>9.9019297690604233E-3</v>
      </c>
      <c r="J241" s="170">
        <f>ROUND(J240*1.015,0)</f>
        <v>32084</v>
      </c>
      <c r="K241" s="16">
        <f>+J241-J240</f>
        <v>474</v>
      </c>
      <c r="L241" s="17">
        <f t="shared" ref="L241:L261" si="189">+(J241-J240)/J240</f>
        <v>1.4995254666244859E-2</v>
      </c>
      <c r="M241" s="5">
        <f t="shared" ref="M241:M261" si="190">+J241-F241</f>
        <v>161</v>
      </c>
      <c r="N241" s="6">
        <f t="shared" si="186"/>
        <v>5.0433856467124016E-3</v>
      </c>
      <c r="P241" s="172">
        <f t="shared" ref="P241:P264" si="191">ROUND(J241*(1+P$5),0)</f>
        <v>32405</v>
      </c>
      <c r="Q241" s="33">
        <f>+P241-P240</f>
        <v>479</v>
      </c>
      <c r="R241" s="34">
        <f t="shared" ref="R241:R261" si="192">+(P241-P240)/P240</f>
        <v>1.5003445467643926E-2</v>
      </c>
      <c r="S241" s="5">
        <f t="shared" ref="S241:S263" si="193">+P241-J241</f>
        <v>321</v>
      </c>
      <c r="T241" s="64">
        <f t="shared" ref="T241:T263" si="194">+S241/P241</f>
        <v>9.9058787224193794E-3</v>
      </c>
      <c r="V241" s="174">
        <f t="shared" ref="V241:V265" si="195">ROUND(P241*(1+V$5),0)</f>
        <v>32567</v>
      </c>
      <c r="W241" s="40">
        <f>+V241-V240</f>
        <v>481</v>
      </c>
      <c r="X241" s="41">
        <f t="shared" ref="X241:X261" si="196">+(V241-V240)/V240</f>
        <v>1.4990961790188868E-2</v>
      </c>
      <c r="Y241" s="5">
        <f t="shared" ref="Y241:Y264" si="197">+V241-P241</f>
        <v>162</v>
      </c>
      <c r="Z241" s="6">
        <f t="shared" ref="Z241:Z264" si="198">+Y241/V241</f>
        <v>4.9743605490220159E-3</v>
      </c>
    </row>
    <row r="242" spans="1:26" s="7" customFormat="1" x14ac:dyDescent="0.25">
      <c r="A242" s="7" t="s">
        <v>316</v>
      </c>
      <c r="B242" s="7" t="s">
        <v>2</v>
      </c>
      <c r="D242" s="7" t="s">
        <v>11</v>
      </c>
      <c r="E242" s="8">
        <v>3</v>
      </c>
      <c r="F242" s="9">
        <v>32236</v>
      </c>
      <c r="G242" s="10">
        <f t="shared" si="187"/>
        <v>313</v>
      </c>
      <c r="H242" s="11">
        <f t="shared" si="188"/>
        <v>9.8048429032359108E-3</v>
      </c>
      <c r="J242" s="170">
        <f t="shared" ref="J242:J264" si="199">ROUND(J241*1.015,0)</f>
        <v>32565</v>
      </c>
      <c r="K242" s="16">
        <f t="shared" ref="K242:K263" si="200">+J242-J241</f>
        <v>481</v>
      </c>
      <c r="L242" s="17">
        <f t="shared" si="189"/>
        <v>1.4991896272285251E-2</v>
      </c>
      <c r="M242" s="5">
        <f t="shared" si="190"/>
        <v>329</v>
      </c>
      <c r="N242" s="6">
        <f t="shared" si="186"/>
        <v>1.0205980890929396E-2</v>
      </c>
      <c r="P242" s="172">
        <f t="shared" si="191"/>
        <v>32891</v>
      </c>
      <c r="Q242" s="33">
        <f t="shared" ref="Q242:Q264" si="201">+P242-P241</f>
        <v>486</v>
      </c>
      <c r="R242" s="34">
        <f t="shared" si="192"/>
        <v>1.4997685542354575E-2</v>
      </c>
      <c r="S242" s="5">
        <f t="shared" si="193"/>
        <v>326</v>
      </c>
      <c r="T242" s="64">
        <f t="shared" si="194"/>
        <v>9.911525949347846E-3</v>
      </c>
      <c r="V242" s="174">
        <f t="shared" si="195"/>
        <v>33055</v>
      </c>
      <c r="W242" s="40">
        <f t="shared" ref="W242:W265" si="202">+V242-V241</f>
        <v>488</v>
      </c>
      <c r="X242" s="41">
        <f t="shared" si="196"/>
        <v>1.498449350569595E-2</v>
      </c>
      <c r="Y242" s="5">
        <f t="shared" si="197"/>
        <v>164</v>
      </c>
      <c r="Z242" s="6">
        <f t="shared" si="198"/>
        <v>4.9614279231583727E-3</v>
      </c>
    </row>
    <row r="243" spans="1:26" s="7" customFormat="1" x14ac:dyDescent="0.25">
      <c r="A243" s="7" t="s">
        <v>317</v>
      </c>
      <c r="B243" s="7" t="s">
        <v>2</v>
      </c>
      <c r="D243" s="7" t="s">
        <v>11</v>
      </c>
      <c r="E243" s="8">
        <v>4</v>
      </c>
      <c r="F243" s="9">
        <v>32546</v>
      </c>
      <c r="G243" s="10">
        <f t="shared" si="187"/>
        <v>310</v>
      </c>
      <c r="H243" s="11">
        <f t="shared" si="188"/>
        <v>9.616577739173595E-3</v>
      </c>
      <c r="J243" s="170">
        <f t="shared" si="199"/>
        <v>33053</v>
      </c>
      <c r="K243" s="16">
        <f t="shared" si="200"/>
        <v>488</v>
      </c>
      <c r="L243" s="17">
        <f t="shared" si="189"/>
        <v>1.4985413787808998E-2</v>
      </c>
      <c r="M243" s="5">
        <f t="shared" si="190"/>
        <v>507</v>
      </c>
      <c r="N243" s="6">
        <f t="shared" si="186"/>
        <v>1.5577951207521661E-2</v>
      </c>
      <c r="P243" s="172">
        <f t="shared" si="191"/>
        <v>33384</v>
      </c>
      <c r="Q243" s="33">
        <f t="shared" si="201"/>
        <v>493</v>
      </c>
      <c r="R243" s="34">
        <f t="shared" si="192"/>
        <v>1.498890273935119E-2</v>
      </c>
      <c r="S243" s="5">
        <f t="shared" si="193"/>
        <v>331</v>
      </c>
      <c r="T243" s="64">
        <f t="shared" si="194"/>
        <v>9.9149293074526721E-3</v>
      </c>
      <c r="V243" s="174">
        <f t="shared" si="195"/>
        <v>33551</v>
      </c>
      <c r="W243" s="40">
        <f t="shared" si="202"/>
        <v>496</v>
      </c>
      <c r="X243" s="41">
        <f t="shared" si="196"/>
        <v>1.5005294206625322E-2</v>
      </c>
      <c r="Y243" s="5">
        <f t="shared" si="197"/>
        <v>167</v>
      </c>
      <c r="Z243" s="6">
        <f t="shared" si="198"/>
        <v>4.9774969449494803E-3</v>
      </c>
    </row>
    <row r="244" spans="1:26" s="7" customFormat="1" x14ac:dyDescent="0.25">
      <c r="A244" s="7" t="s">
        <v>318</v>
      </c>
      <c r="B244" s="7" t="s">
        <v>2</v>
      </c>
      <c r="D244" s="7" t="s">
        <v>11</v>
      </c>
      <c r="E244" s="8">
        <v>5</v>
      </c>
      <c r="F244" s="9">
        <v>32700</v>
      </c>
      <c r="G244" s="10">
        <f t="shared" si="187"/>
        <v>154</v>
      </c>
      <c r="H244" s="11">
        <f t="shared" si="188"/>
        <v>4.7317642721071713E-3</v>
      </c>
      <c r="J244" s="170">
        <f t="shared" si="199"/>
        <v>33549</v>
      </c>
      <c r="K244" s="16">
        <f t="shared" si="200"/>
        <v>496</v>
      </c>
      <c r="L244" s="17">
        <f t="shared" si="189"/>
        <v>1.5006202160167004E-2</v>
      </c>
      <c r="M244" s="5">
        <f t="shared" si="190"/>
        <v>849</v>
      </c>
      <c r="N244" s="6">
        <f t="shared" si="186"/>
        <v>2.5963302752293579E-2</v>
      </c>
      <c r="P244" s="172">
        <f t="shared" si="191"/>
        <v>33884</v>
      </c>
      <c r="Q244" s="33">
        <f t="shared" si="201"/>
        <v>500</v>
      </c>
      <c r="R244" s="34">
        <f t="shared" si="192"/>
        <v>1.4977234603402828E-2</v>
      </c>
      <c r="S244" s="5">
        <f t="shared" si="193"/>
        <v>335</v>
      </c>
      <c r="T244" s="64">
        <f t="shared" si="194"/>
        <v>9.8866721756581278E-3</v>
      </c>
      <c r="V244" s="174">
        <f t="shared" si="195"/>
        <v>34053</v>
      </c>
      <c r="W244" s="40">
        <f t="shared" si="202"/>
        <v>502</v>
      </c>
      <c r="X244" s="41">
        <f t="shared" si="196"/>
        <v>1.4962296205776281E-2</v>
      </c>
      <c r="Y244" s="5">
        <f t="shared" si="197"/>
        <v>169</v>
      </c>
      <c r="Z244" s="6">
        <f t="shared" si="198"/>
        <v>4.962852024784894E-3</v>
      </c>
    </row>
    <row r="245" spans="1:26" s="7" customFormat="1" x14ac:dyDescent="0.25">
      <c r="A245" s="7" t="s">
        <v>319</v>
      </c>
      <c r="B245" s="7" t="s">
        <v>2</v>
      </c>
      <c r="D245" s="7" t="s">
        <v>11</v>
      </c>
      <c r="E245" s="8">
        <v>6</v>
      </c>
      <c r="F245" s="9">
        <v>33012</v>
      </c>
      <c r="G245" s="10">
        <f t="shared" si="187"/>
        <v>312</v>
      </c>
      <c r="H245" s="11">
        <f t="shared" si="188"/>
        <v>9.541284403669725E-3</v>
      </c>
      <c r="J245" s="170">
        <f t="shared" si="199"/>
        <v>34052</v>
      </c>
      <c r="K245" s="16">
        <f t="shared" si="200"/>
        <v>503</v>
      </c>
      <c r="L245" s="17">
        <f t="shared" si="189"/>
        <v>1.4992995320277803E-2</v>
      </c>
      <c r="M245" s="5">
        <f t="shared" si="190"/>
        <v>1040</v>
      </c>
      <c r="N245" s="6">
        <f t="shared" si="186"/>
        <v>3.1503695625833029E-2</v>
      </c>
      <c r="P245" s="172">
        <f t="shared" si="191"/>
        <v>34393</v>
      </c>
      <c r="Q245" s="33">
        <f t="shared" si="201"/>
        <v>509</v>
      </c>
      <c r="R245" s="34">
        <f t="shared" si="192"/>
        <v>1.5021839216149215E-2</v>
      </c>
      <c r="S245" s="5">
        <f t="shared" si="193"/>
        <v>341</v>
      </c>
      <c r="T245" s="64">
        <f t="shared" si="194"/>
        <v>9.9148082458639843E-3</v>
      </c>
      <c r="V245" s="174">
        <f t="shared" si="195"/>
        <v>34565</v>
      </c>
      <c r="W245" s="40">
        <f t="shared" si="202"/>
        <v>512</v>
      </c>
      <c r="X245" s="41">
        <f t="shared" si="196"/>
        <v>1.5035386015916365E-2</v>
      </c>
      <c r="Y245" s="5">
        <f t="shared" si="197"/>
        <v>172</v>
      </c>
      <c r="Z245" s="6">
        <f t="shared" si="198"/>
        <v>4.9761319253580211E-3</v>
      </c>
    </row>
    <row r="246" spans="1:26" s="7" customFormat="1" x14ac:dyDescent="0.25">
      <c r="A246" s="7" t="s">
        <v>320</v>
      </c>
      <c r="B246" s="7" t="s">
        <v>2</v>
      </c>
      <c r="D246" s="7" t="s">
        <v>11</v>
      </c>
      <c r="E246" s="8">
        <v>7</v>
      </c>
      <c r="F246" s="9">
        <v>33332</v>
      </c>
      <c r="G246" s="10">
        <f t="shared" si="187"/>
        <v>320</v>
      </c>
      <c r="H246" s="11">
        <f t="shared" si="188"/>
        <v>9.6934448079486254E-3</v>
      </c>
      <c r="J246" s="170">
        <f t="shared" si="199"/>
        <v>34563</v>
      </c>
      <c r="K246" s="16">
        <f t="shared" si="200"/>
        <v>511</v>
      </c>
      <c r="L246" s="17">
        <f t="shared" si="189"/>
        <v>1.5006460707153765E-2</v>
      </c>
      <c r="M246" s="5">
        <f t="shared" si="190"/>
        <v>1231</v>
      </c>
      <c r="N246" s="6">
        <f t="shared" si="186"/>
        <v>3.6931477259090364E-2</v>
      </c>
      <c r="P246" s="172">
        <f t="shared" si="191"/>
        <v>34909</v>
      </c>
      <c r="Q246" s="33">
        <f t="shared" si="201"/>
        <v>516</v>
      </c>
      <c r="R246" s="34">
        <f t="shared" si="192"/>
        <v>1.5003052946820574E-2</v>
      </c>
      <c r="S246" s="5">
        <f t="shared" si="193"/>
        <v>346</v>
      </c>
      <c r="T246" s="64">
        <f t="shared" si="194"/>
        <v>9.9114841444899598E-3</v>
      </c>
      <c r="V246" s="174">
        <f t="shared" si="195"/>
        <v>35084</v>
      </c>
      <c r="W246" s="40">
        <f t="shared" si="202"/>
        <v>519</v>
      </c>
      <c r="X246" s="41">
        <f t="shared" si="196"/>
        <v>1.5015188774772169E-2</v>
      </c>
      <c r="Y246" s="5">
        <f t="shared" si="197"/>
        <v>175</v>
      </c>
      <c r="Z246" s="6">
        <f t="shared" si="198"/>
        <v>4.9880287310454909E-3</v>
      </c>
    </row>
    <row r="247" spans="1:26" s="7" customFormat="1" x14ac:dyDescent="0.25">
      <c r="A247" s="7" t="s">
        <v>321</v>
      </c>
      <c r="B247" s="7" t="s">
        <v>2</v>
      </c>
      <c r="D247" s="7" t="s">
        <v>11</v>
      </c>
      <c r="E247" s="8">
        <v>8</v>
      </c>
      <c r="F247" s="9">
        <v>33652</v>
      </c>
      <c r="G247" s="10">
        <f t="shared" si="187"/>
        <v>320</v>
      </c>
      <c r="H247" s="11">
        <f t="shared" si="188"/>
        <v>9.6003840153606138E-3</v>
      </c>
      <c r="J247" s="170">
        <f t="shared" si="199"/>
        <v>35081</v>
      </c>
      <c r="K247" s="16">
        <f t="shared" si="200"/>
        <v>518</v>
      </c>
      <c r="L247" s="17">
        <f t="shared" si="189"/>
        <v>1.4987124960217573E-2</v>
      </c>
      <c r="M247" s="5">
        <f t="shared" si="190"/>
        <v>1429</v>
      </c>
      <c r="N247" s="6">
        <f t="shared" si="186"/>
        <v>4.246404374182812E-2</v>
      </c>
      <c r="P247" s="172">
        <f t="shared" si="191"/>
        <v>35432</v>
      </c>
      <c r="Q247" s="33">
        <f t="shared" si="201"/>
        <v>523</v>
      </c>
      <c r="R247" s="34">
        <f t="shared" si="192"/>
        <v>1.4981809848463147E-2</v>
      </c>
      <c r="S247" s="5">
        <f t="shared" si="193"/>
        <v>351</v>
      </c>
      <c r="T247" s="64">
        <f t="shared" si="194"/>
        <v>9.9062993903815764E-3</v>
      </c>
      <c r="V247" s="174">
        <f t="shared" si="195"/>
        <v>35609</v>
      </c>
      <c r="W247" s="40">
        <f t="shared" si="202"/>
        <v>525</v>
      </c>
      <c r="X247" s="41">
        <f t="shared" si="196"/>
        <v>1.4964086193136472E-2</v>
      </c>
      <c r="Y247" s="5">
        <f t="shared" si="197"/>
        <v>177</v>
      </c>
      <c r="Z247" s="6">
        <f t="shared" si="198"/>
        <v>4.9706534864781375E-3</v>
      </c>
    </row>
    <row r="248" spans="1:26" s="7" customFormat="1" x14ac:dyDescent="0.25">
      <c r="A248" s="7" t="s">
        <v>322</v>
      </c>
      <c r="B248" s="7" t="s">
        <v>2</v>
      </c>
      <c r="D248" s="7" t="s">
        <v>11</v>
      </c>
      <c r="E248" s="8">
        <v>9</v>
      </c>
      <c r="F248" s="9">
        <v>33976</v>
      </c>
      <c r="G248" s="10">
        <f t="shared" si="187"/>
        <v>324</v>
      </c>
      <c r="H248" s="11">
        <f t="shared" si="188"/>
        <v>9.6279567336265311E-3</v>
      </c>
      <c r="J248" s="170">
        <f t="shared" si="199"/>
        <v>35607</v>
      </c>
      <c r="K248" s="16">
        <f t="shared" si="200"/>
        <v>526</v>
      </c>
      <c r="L248" s="17">
        <f t="shared" si="189"/>
        <v>1.4993871326358998E-2</v>
      </c>
      <c r="M248" s="5">
        <f t="shared" si="190"/>
        <v>1631</v>
      </c>
      <c r="N248" s="6">
        <f t="shared" si="186"/>
        <v>4.8004473746173768E-2</v>
      </c>
      <c r="P248" s="172">
        <f t="shared" si="191"/>
        <v>35963</v>
      </c>
      <c r="Q248" s="33">
        <f t="shared" si="201"/>
        <v>531</v>
      </c>
      <c r="R248" s="34">
        <f t="shared" si="192"/>
        <v>1.4986452923910589E-2</v>
      </c>
      <c r="S248" s="5">
        <f t="shared" si="193"/>
        <v>356</v>
      </c>
      <c r="T248" s="64">
        <f t="shared" si="194"/>
        <v>9.8990629257848343E-3</v>
      </c>
      <c r="V248" s="174">
        <f t="shared" si="195"/>
        <v>36143</v>
      </c>
      <c r="W248" s="40">
        <f t="shared" si="202"/>
        <v>534</v>
      </c>
      <c r="X248" s="41">
        <f t="shared" si="196"/>
        <v>1.4996208823612009E-2</v>
      </c>
      <c r="Y248" s="5">
        <f t="shared" si="197"/>
        <v>180</v>
      </c>
      <c r="Z248" s="6">
        <f t="shared" si="198"/>
        <v>4.980217469496168E-3</v>
      </c>
    </row>
    <row r="249" spans="1:26" s="7" customFormat="1" x14ac:dyDescent="0.25">
      <c r="A249" s="7" t="s">
        <v>323</v>
      </c>
      <c r="B249" s="7" t="s">
        <v>2</v>
      </c>
      <c r="D249" s="7" t="s">
        <v>11</v>
      </c>
      <c r="E249" s="8">
        <v>10</v>
      </c>
      <c r="F249" s="9">
        <v>34308</v>
      </c>
      <c r="G249" s="10">
        <f t="shared" si="187"/>
        <v>332</v>
      </c>
      <c r="H249" s="11">
        <f t="shared" si="188"/>
        <v>9.7716034848128082E-3</v>
      </c>
      <c r="J249" s="170">
        <f t="shared" si="199"/>
        <v>36141</v>
      </c>
      <c r="K249" s="16">
        <f t="shared" si="200"/>
        <v>534</v>
      </c>
      <c r="L249" s="17">
        <f t="shared" si="189"/>
        <v>1.4997051141629456E-2</v>
      </c>
      <c r="M249" s="5">
        <f t="shared" si="190"/>
        <v>1833</v>
      </c>
      <c r="N249" s="6">
        <f t="shared" si="186"/>
        <v>5.342777194823365E-2</v>
      </c>
      <c r="P249" s="172">
        <f t="shared" si="191"/>
        <v>36502</v>
      </c>
      <c r="Q249" s="33">
        <f t="shared" si="201"/>
        <v>539</v>
      </c>
      <c r="R249" s="34">
        <f t="shared" si="192"/>
        <v>1.4987626171342769E-2</v>
      </c>
      <c r="S249" s="5">
        <f t="shared" si="193"/>
        <v>361</v>
      </c>
      <c r="T249" s="64">
        <f t="shared" si="194"/>
        <v>9.889869048271327E-3</v>
      </c>
      <c r="V249" s="174">
        <f t="shared" si="195"/>
        <v>36685</v>
      </c>
      <c r="W249" s="40">
        <f t="shared" si="202"/>
        <v>542</v>
      </c>
      <c r="X249" s="41">
        <f t="shared" si="196"/>
        <v>1.4995988158149573E-2</v>
      </c>
      <c r="Y249" s="5">
        <f t="shared" si="197"/>
        <v>183</v>
      </c>
      <c r="Z249" s="6">
        <f t="shared" si="198"/>
        <v>4.9884148834673575E-3</v>
      </c>
    </row>
    <row r="250" spans="1:26" s="7" customFormat="1" x14ac:dyDescent="0.25">
      <c r="A250" s="7" t="s">
        <v>324</v>
      </c>
      <c r="B250" s="7" t="s">
        <v>2</v>
      </c>
      <c r="D250" s="7" t="s">
        <v>11</v>
      </c>
      <c r="E250" s="8">
        <v>11</v>
      </c>
      <c r="F250" s="9">
        <v>34806</v>
      </c>
      <c r="G250" s="10">
        <f t="shared" si="187"/>
        <v>498</v>
      </c>
      <c r="H250" s="11">
        <f t="shared" si="188"/>
        <v>1.4515564882826163E-2</v>
      </c>
      <c r="J250" s="170">
        <f t="shared" si="199"/>
        <v>36683</v>
      </c>
      <c r="K250" s="16">
        <f t="shared" si="200"/>
        <v>542</v>
      </c>
      <c r="L250" s="17">
        <f t="shared" si="189"/>
        <v>1.4996818018317147E-2</v>
      </c>
      <c r="M250" s="5">
        <f t="shared" si="190"/>
        <v>1877</v>
      </c>
      <c r="N250" s="6">
        <f t="shared" si="186"/>
        <v>5.3927483767166579E-2</v>
      </c>
      <c r="P250" s="172">
        <f t="shared" si="191"/>
        <v>37050</v>
      </c>
      <c r="Q250" s="33">
        <f t="shared" si="201"/>
        <v>548</v>
      </c>
      <c r="R250" s="34">
        <f t="shared" si="192"/>
        <v>1.5012876006794148E-2</v>
      </c>
      <c r="S250" s="5">
        <f t="shared" si="193"/>
        <v>367</v>
      </c>
      <c r="T250" s="64">
        <f t="shared" si="194"/>
        <v>9.9055330634278006E-3</v>
      </c>
      <c r="V250" s="174">
        <f t="shared" si="195"/>
        <v>37235</v>
      </c>
      <c r="W250" s="40">
        <f t="shared" si="202"/>
        <v>550</v>
      </c>
      <c r="X250" s="41">
        <f t="shared" si="196"/>
        <v>1.4992503748125937E-2</v>
      </c>
      <c r="Y250" s="5">
        <f t="shared" si="197"/>
        <v>185</v>
      </c>
      <c r="Z250" s="6">
        <f t="shared" si="198"/>
        <v>4.9684436685913788E-3</v>
      </c>
    </row>
    <row r="251" spans="1:26" s="7" customFormat="1" x14ac:dyDescent="0.25">
      <c r="A251" s="7" t="s">
        <v>325</v>
      </c>
      <c r="B251" s="7" t="s">
        <v>2</v>
      </c>
      <c r="D251" s="7" t="s">
        <v>11</v>
      </c>
      <c r="E251" s="8">
        <v>12</v>
      </c>
      <c r="F251" s="9">
        <v>35423</v>
      </c>
      <c r="G251" s="10">
        <f t="shared" si="187"/>
        <v>617</v>
      </c>
      <c r="H251" s="11">
        <f t="shared" si="188"/>
        <v>1.7726828707694077E-2</v>
      </c>
      <c r="J251" s="170">
        <f t="shared" si="199"/>
        <v>37233</v>
      </c>
      <c r="K251" s="16">
        <f t="shared" si="200"/>
        <v>550</v>
      </c>
      <c r="L251" s="17">
        <f t="shared" si="189"/>
        <v>1.4993321156939181E-2</v>
      </c>
      <c r="M251" s="5">
        <f t="shared" si="190"/>
        <v>1810</v>
      </c>
      <c r="N251" s="6">
        <f t="shared" si="186"/>
        <v>5.1096745052649412E-2</v>
      </c>
      <c r="P251" s="172">
        <f t="shared" si="191"/>
        <v>37605</v>
      </c>
      <c r="Q251" s="33">
        <f t="shared" si="201"/>
        <v>555</v>
      </c>
      <c r="R251" s="34">
        <f t="shared" si="192"/>
        <v>1.4979757085020242E-2</v>
      </c>
      <c r="S251" s="5">
        <f t="shared" si="193"/>
        <v>372</v>
      </c>
      <c r="T251" s="64">
        <f t="shared" si="194"/>
        <v>9.8923015556441965E-3</v>
      </c>
      <c r="V251" s="174">
        <f t="shared" si="195"/>
        <v>37793</v>
      </c>
      <c r="W251" s="40">
        <f t="shared" si="202"/>
        <v>558</v>
      </c>
      <c r="X251" s="41">
        <f t="shared" si="196"/>
        <v>1.4985900362562105E-2</v>
      </c>
      <c r="Y251" s="5">
        <f t="shared" si="197"/>
        <v>188</v>
      </c>
      <c r="Z251" s="6">
        <f t="shared" si="198"/>
        <v>4.9744661709840449E-3</v>
      </c>
    </row>
    <row r="252" spans="1:26" s="7" customFormat="1" x14ac:dyDescent="0.25">
      <c r="A252" s="7" t="s">
        <v>326</v>
      </c>
      <c r="B252" s="7" t="s">
        <v>2</v>
      </c>
      <c r="D252" s="7" t="s">
        <v>11</v>
      </c>
      <c r="E252" s="8">
        <v>13</v>
      </c>
      <c r="F252" s="9">
        <v>36037</v>
      </c>
      <c r="G252" s="10">
        <f t="shared" si="187"/>
        <v>614</v>
      </c>
      <c r="H252" s="11">
        <f t="shared" si="188"/>
        <v>1.733337097366118E-2</v>
      </c>
      <c r="J252" s="170">
        <f t="shared" si="199"/>
        <v>37791</v>
      </c>
      <c r="K252" s="16">
        <f t="shared" si="200"/>
        <v>558</v>
      </c>
      <c r="L252" s="17">
        <f t="shared" si="189"/>
        <v>1.4986705342035292E-2</v>
      </c>
      <c r="M252" s="5">
        <f t="shared" si="190"/>
        <v>1754</v>
      </c>
      <c r="N252" s="6">
        <f t="shared" si="186"/>
        <v>4.8672198018702997E-2</v>
      </c>
      <c r="P252" s="172">
        <f t="shared" si="191"/>
        <v>38169</v>
      </c>
      <c r="Q252" s="33">
        <f t="shared" si="201"/>
        <v>564</v>
      </c>
      <c r="R252" s="34">
        <f t="shared" si="192"/>
        <v>1.4998005584363781E-2</v>
      </c>
      <c r="S252" s="5">
        <f t="shared" si="193"/>
        <v>378</v>
      </c>
      <c r="T252" s="64">
        <f t="shared" si="194"/>
        <v>9.9033246875736853E-3</v>
      </c>
      <c r="V252" s="174">
        <f t="shared" si="195"/>
        <v>38360</v>
      </c>
      <c r="W252" s="40">
        <f t="shared" si="202"/>
        <v>567</v>
      </c>
      <c r="X252" s="41">
        <f t="shared" si="196"/>
        <v>1.5002778292276347E-2</v>
      </c>
      <c r="Y252" s="5">
        <f t="shared" si="197"/>
        <v>191</v>
      </c>
      <c r="Z252" s="6">
        <f t="shared" si="198"/>
        <v>4.9791449426485924E-3</v>
      </c>
    </row>
    <row r="253" spans="1:26" s="7" customFormat="1" x14ac:dyDescent="0.25">
      <c r="A253" s="7" t="s">
        <v>327</v>
      </c>
      <c r="B253" s="7" t="s">
        <v>2</v>
      </c>
      <c r="D253" s="7" t="s">
        <v>11</v>
      </c>
      <c r="E253" s="8">
        <v>14</v>
      </c>
      <c r="F253" s="9">
        <v>36650</v>
      </c>
      <c r="G253" s="10">
        <f t="shared" si="187"/>
        <v>613</v>
      </c>
      <c r="H253" s="11">
        <f t="shared" si="188"/>
        <v>1.701029497460943E-2</v>
      </c>
      <c r="J253" s="170">
        <f t="shared" si="199"/>
        <v>38358</v>
      </c>
      <c r="K253" s="16">
        <f t="shared" si="200"/>
        <v>567</v>
      </c>
      <c r="L253" s="17">
        <f t="shared" si="189"/>
        <v>1.5003572279114075E-2</v>
      </c>
      <c r="M253" s="5">
        <f t="shared" si="190"/>
        <v>1708</v>
      </c>
      <c r="N253" s="6">
        <f t="shared" si="186"/>
        <v>4.6603001364256477E-2</v>
      </c>
      <c r="P253" s="172">
        <f t="shared" si="191"/>
        <v>38742</v>
      </c>
      <c r="Q253" s="33">
        <f t="shared" si="201"/>
        <v>573</v>
      </c>
      <c r="R253" s="34">
        <f t="shared" si="192"/>
        <v>1.5012182661322015E-2</v>
      </c>
      <c r="S253" s="5">
        <f t="shared" si="193"/>
        <v>384</v>
      </c>
      <c r="T253" s="64">
        <f t="shared" si="194"/>
        <v>9.9117237107015643E-3</v>
      </c>
      <c r="V253" s="174">
        <f t="shared" si="195"/>
        <v>38936</v>
      </c>
      <c r="W253" s="40">
        <f t="shared" si="202"/>
        <v>576</v>
      </c>
      <c r="X253" s="41">
        <f t="shared" si="196"/>
        <v>1.5015641293013556E-2</v>
      </c>
      <c r="Y253" s="5">
        <f t="shared" si="197"/>
        <v>194</v>
      </c>
      <c r="Z253" s="6">
        <f t="shared" si="198"/>
        <v>4.9825354427778922E-3</v>
      </c>
    </row>
    <row r="254" spans="1:26" s="7" customFormat="1" x14ac:dyDescent="0.25">
      <c r="A254" s="7" t="s">
        <v>328</v>
      </c>
      <c r="B254" s="7" t="s">
        <v>2</v>
      </c>
      <c r="D254" s="7" t="s">
        <v>11</v>
      </c>
      <c r="E254" s="8">
        <v>15</v>
      </c>
      <c r="F254" s="9">
        <v>37264</v>
      </c>
      <c r="G254" s="10">
        <f t="shared" si="187"/>
        <v>614</v>
      </c>
      <c r="H254" s="11">
        <f t="shared" si="188"/>
        <v>1.675306957708049E-2</v>
      </c>
      <c r="J254" s="170">
        <f t="shared" si="199"/>
        <v>38933</v>
      </c>
      <c r="K254" s="16">
        <f t="shared" si="200"/>
        <v>575</v>
      </c>
      <c r="L254" s="17">
        <f t="shared" si="189"/>
        <v>1.4990354033056989E-2</v>
      </c>
      <c r="M254" s="5">
        <f t="shared" si="190"/>
        <v>1669</v>
      </c>
      <c r="N254" s="6">
        <f t="shared" si="186"/>
        <v>4.4788535852297126E-2</v>
      </c>
      <c r="P254" s="172">
        <f t="shared" si="191"/>
        <v>39322</v>
      </c>
      <c r="Q254" s="33">
        <f t="shared" si="201"/>
        <v>580</v>
      </c>
      <c r="R254" s="34">
        <f t="shared" si="192"/>
        <v>1.497083268803882E-2</v>
      </c>
      <c r="S254" s="5">
        <f t="shared" si="193"/>
        <v>389</v>
      </c>
      <c r="T254" s="64">
        <f t="shared" si="194"/>
        <v>9.8926809419663288E-3</v>
      </c>
      <c r="V254" s="174">
        <f t="shared" si="195"/>
        <v>39519</v>
      </c>
      <c r="W254" s="40">
        <f t="shared" si="202"/>
        <v>583</v>
      </c>
      <c r="X254" s="41">
        <f t="shared" si="196"/>
        <v>1.4973289500719128E-2</v>
      </c>
      <c r="Y254" s="5">
        <f t="shared" si="197"/>
        <v>197</v>
      </c>
      <c r="Z254" s="6">
        <f t="shared" si="198"/>
        <v>4.9849439510109058E-3</v>
      </c>
    </row>
    <row r="255" spans="1:26" s="7" customFormat="1" x14ac:dyDescent="0.25">
      <c r="A255" s="7" t="s">
        <v>329</v>
      </c>
      <c r="B255" s="7" t="s">
        <v>2</v>
      </c>
      <c r="D255" s="7" t="s">
        <v>11</v>
      </c>
      <c r="E255" s="8">
        <v>16</v>
      </c>
      <c r="F255" s="9">
        <v>37880</v>
      </c>
      <c r="G255" s="10">
        <f t="shared" si="187"/>
        <v>616</v>
      </c>
      <c r="H255" s="11">
        <f t="shared" si="188"/>
        <v>1.6530699871189353E-2</v>
      </c>
      <c r="J255" s="170">
        <f t="shared" si="199"/>
        <v>39517</v>
      </c>
      <c r="K255" s="16">
        <f t="shared" si="200"/>
        <v>584</v>
      </c>
      <c r="L255" s="17">
        <f t="shared" si="189"/>
        <v>1.500012842575707E-2</v>
      </c>
      <c r="M255" s="5">
        <f t="shared" si="190"/>
        <v>1637</v>
      </c>
      <c r="N255" s="6">
        <f t="shared" si="186"/>
        <v>4.3215417106652589E-2</v>
      </c>
      <c r="P255" s="172">
        <f t="shared" si="191"/>
        <v>39912</v>
      </c>
      <c r="Q255" s="33">
        <f t="shared" si="201"/>
        <v>590</v>
      </c>
      <c r="R255" s="34">
        <f t="shared" si="192"/>
        <v>1.5004323279589034E-2</v>
      </c>
      <c r="S255" s="5">
        <f t="shared" si="193"/>
        <v>395</v>
      </c>
      <c r="T255" s="64">
        <f t="shared" si="194"/>
        <v>9.8967729003808375E-3</v>
      </c>
      <c r="V255" s="174">
        <f t="shared" si="195"/>
        <v>40112</v>
      </c>
      <c r="W255" s="40">
        <f t="shared" si="202"/>
        <v>593</v>
      </c>
      <c r="X255" s="41">
        <f t="shared" si="196"/>
        <v>1.5005440421063287E-2</v>
      </c>
      <c r="Y255" s="5">
        <f t="shared" si="197"/>
        <v>200</v>
      </c>
      <c r="Z255" s="6">
        <f t="shared" si="198"/>
        <v>4.9860390905464699E-3</v>
      </c>
    </row>
    <row r="256" spans="1:26" s="7" customFormat="1" x14ac:dyDescent="0.25">
      <c r="A256" s="7" t="s">
        <v>330</v>
      </c>
      <c r="B256" s="7" t="s">
        <v>2</v>
      </c>
      <c r="D256" s="7" t="s">
        <v>11</v>
      </c>
      <c r="E256" s="8">
        <v>17</v>
      </c>
      <c r="F256" s="9">
        <v>38492</v>
      </c>
      <c r="G256" s="10">
        <f t="shared" si="187"/>
        <v>612</v>
      </c>
      <c r="H256" s="11">
        <f t="shared" si="188"/>
        <v>1.6156282998944033E-2</v>
      </c>
      <c r="J256" s="170">
        <f t="shared" si="199"/>
        <v>40110</v>
      </c>
      <c r="K256" s="16">
        <f t="shared" si="200"/>
        <v>593</v>
      </c>
      <c r="L256" s="17">
        <f t="shared" si="189"/>
        <v>1.500619986334995E-2</v>
      </c>
      <c r="M256" s="5">
        <f t="shared" si="190"/>
        <v>1618</v>
      </c>
      <c r="N256" s="6">
        <f t="shared" si="186"/>
        <v>4.20347085108594E-2</v>
      </c>
      <c r="P256" s="172">
        <f t="shared" si="191"/>
        <v>40511</v>
      </c>
      <c r="Q256" s="33">
        <f t="shared" si="201"/>
        <v>599</v>
      </c>
      <c r="R256" s="34">
        <f t="shared" si="192"/>
        <v>1.5008017638805372E-2</v>
      </c>
      <c r="S256" s="5">
        <f t="shared" si="193"/>
        <v>401</v>
      </c>
      <c r="T256" s="64">
        <f t="shared" si="194"/>
        <v>9.898546073905853E-3</v>
      </c>
      <c r="V256" s="174">
        <f t="shared" si="195"/>
        <v>40714</v>
      </c>
      <c r="W256" s="40">
        <f t="shared" si="202"/>
        <v>602</v>
      </c>
      <c r="X256" s="41">
        <f t="shared" si="196"/>
        <v>1.5007977662544874E-2</v>
      </c>
      <c r="Y256" s="5">
        <f t="shared" si="197"/>
        <v>203</v>
      </c>
      <c r="Z256" s="6">
        <f t="shared" si="198"/>
        <v>4.9859999017536965E-3</v>
      </c>
    </row>
    <row r="257" spans="1:26" s="7" customFormat="1" x14ac:dyDescent="0.25">
      <c r="A257" s="7" t="s">
        <v>331</v>
      </c>
      <c r="B257" s="7" t="s">
        <v>2</v>
      </c>
      <c r="D257" s="7" t="s">
        <v>11</v>
      </c>
      <c r="E257" s="8">
        <v>18</v>
      </c>
      <c r="F257" s="9">
        <v>39361</v>
      </c>
      <c r="G257" s="10">
        <f t="shared" si="187"/>
        <v>869</v>
      </c>
      <c r="H257" s="11">
        <f t="shared" si="188"/>
        <v>2.2576119713187157E-2</v>
      </c>
      <c r="J257" s="170">
        <f t="shared" si="199"/>
        <v>40712</v>
      </c>
      <c r="K257" s="16">
        <f t="shared" si="200"/>
        <v>602</v>
      </c>
      <c r="L257" s="17">
        <f t="shared" si="189"/>
        <v>1.5008726003490401E-2</v>
      </c>
      <c r="M257" s="5">
        <f t="shared" si="190"/>
        <v>1351</v>
      </c>
      <c r="N257" s="6">
        <f t="shared" si="186"/>
        <v>3.4323314956428951E-2</v>
      </c>
      <c r="P257" s="172">
        <f t="shared" si="191"/>
        <v>41119</v>
      </c>
      <c r="Q257" s="33">
        <f t="shared" si="201"/>
        <v>608</v>
      </c>
      <c r="R257" s="34">
        <f t="shared" si="192"/>
        <v>1.5008269358939548E-2</v>
      </c>
      <c r="S257" s="5">
        <f t="shared" si="193"/>
        <v>407</v>
      </c>
      <c r="T257" s="64">
        <f t="shared" si="194"/>
        <v>9.8981006347430636E-3</v>
      </c>
      <c r="V257" s="174">
        <f t="shared" si="195"/>
        <v>41325</v>
      </c>
      <c r="W257" s="40">
        <f t="shared" si="202"/>
        <v>611</v>
      </c>
      <c r="X257" s="41">
        <f t="shared" si="196"/>
        <v>1.5007122857002505E-2</v>
      </c>
      <c r="Y257" s="5">
        <f t="shared" si="197"/>
        <v>206</v>
      </c>
      <c r="Z257" s="6">
        <f t="shared" si="198"/>
        <v>4.984875983061101E-3</v>
      </c>
    </row>
    <row r="258" spans="1:26" s="7" customFormat="1" x14ac:dyDescent="0.25">
      <c r="A258" s="7" t="s">
        <v>332</v>
      </c>
      <c r="B258" s="7" t="s">
        <v>2</v>
      </c>
      <c r="D258" s="7" t="s">
        <v>11</v>
      </c>
      <c r="E258" s="8">
        <v>19</v>
      </c>
      <c r="F258" s="9">
        <v>40228</v>
      </c>
      <c r="G258" s="10">
        <f t="shared" si="187"/>
        <v>867</v>
      </c>
      <c r="H258" s="11">
        <f t="shared" si="188"/>
        <v>2.2026879398389269E-2</v>
      </c>
      <c r="J258" s="170">
        <f t="shared" si="199"/>
        <v>41323</v>
      </c>
      <c r="K258" s="16">
        <f t="shared" si="200"/>
        <v>611</v>
      </c>
      <c r="L258" s="17">
        <f t="shared" si="189"/>
        <v>1.500786009039104E-2</v>
      </c>
      <c r="M258" s="5">
        <f t="shared" si="190"/>
        <v>1095</v>
      </c>
      <c r="N258" s="6">
        <f t="shared" si="186"/>
        <v>2.7219846872824898E-2</v>
      </c>
      <c r="P258" s="172">
        <f t="shared" si="191"/>
        <v>41736</v>
      </c>
      <c r="Q258" s="33">
        <f t="shared" si="201"/>
        <v>617</v>
      </c>
      <c r="R258" s="34">
        <f t="shared" si="192"/>
        <v>1.5005228726379532E-2</v>
      </c>
      <c r="S258" s="5">
        <f t="shared" si="193"/>
        <v>413</v>
      </c>
      <c r="T258" s="64">
        <f t="shared" si="194"/>
        <v>9.8955338317040439E-3</v>
      </c>
      <c r="V258" s="174">
        <f t="shared" si="195"/>
        <v>41945</v>
      </c>
      <c r="W258" s="40">
        <f t="shared" si="202"/>
        <v>620</v>
      </c>
      <c r="X258" s="41">
        <f t="shared" si="196"/>
        <v>1.500302480338778E-2</v>
      </c>
      <c r="Y258" s="5">
        <f t="shared" si="197"/>
        <v>209</v>
      </c>
      <c r="Z258" s="6">
        <f t="shared" si="198"/>
        <v>4.9827154607223747E-3</v>
      </c>
    </row>
    <row r="259" spans="1:26" s="7" customFormat="1" x14ac:dyDescent="0.25">
      <c r="A259" s="7" t="s">
        <v>333</v>
      </c>
      <c r="B259" s="7" t="s">
        <v>2</v>
      </c>
      <c r="D259" s="7" t="s">
        <v>11</v>
      </c>
      <c r="E259" s="8">
        <v>20</v>
      </c>
      <c r="F259" s="9">
        <v>41097</v>
      </c>
      <c r="G259" s="10">
        <f t="shared" si="187"/>
        <v>869</v>
      </c>
      <c r="H259" s="11">
        <f t="shared" si="188"/>
        <v>2.1601869344735011E-2</v>
      </c>
      <c r="J259" s="170">
        <f t="shared" si="199"/>
        <v>41943</v>
      </c>
      <c r="K259" s="16">
        <f t="shared" si="200"/>
        <v>620</v>
      </c>
      <c r="L259" s="17">
        <f t="shared" si="189"/>
        <v>1.5003750937734433E-2</v>
      </c>
      <c r="M259" s="5">
        <f t="shared" si="190"/>
        <v>846</v>
      </c>
      <c r="N259" s="6">
        <f t="shared" si="186"/>
        <v>2.0585444193006789E-2</v>
      </c>
      <c r="P259" s="172">
        <f t="shared" si="191"/>
        <v>42362</v>
      </c>
      <c r="Q259" s="33">
        <f t="shared" si="201"/>
        <v>626</v>
      </c>
      <c r="R259" s="34">
        <f t="shared" si="192"/>
        <v>1.4999041594786275E-2</v>
      </c>
      <c r="S259" s="5">
        <f t="shared" si="193"/>
        <v>419</v>
      </c>
      <c r="T259" s="64">
        <f t="shared" si="194"/>
        <v>9.8909399933903019E-3</v>
      </c>
      <c r="V259" s="174">
        <f t="shared" si="195"/>
        <v>42574</v>
      </c>
      <c r="W259" s="40">
        <f t="shared" si="202"/>
        <v>629</v>
      </c>
      <c r="X259" s="41">
        <f t="shared" si="196"/>
        <v>1.4995827869829538E-2</v>
      </c>
      <c r="Y259" s="5">
        <f t="shared" si="197"/>
        <v>212</v>
      </c>
      <c r="Z259" s="6">
        <f t="shared" si="198"/>
        <v>4.9795649927185607E-3</v>
      </c>
    </row>
    <row r="260" spans="1:26" s="7" customFormat="1" x14ac:dyDescent="0.25">
      <c r="A260" s="7" t="s">
        <v>334</v>
      </c>
      <c r="B260" s="7" t="s">
        <v>2</v>
      </c>
      <c r="D260" s="7" t="s">
        <v>11</v>
      </c>
      <c r="E260" s="8">
        <v>21</v>
      </c>
      <c r="F260" s="9">
        <v>41959</v>
      </c>
      <c r="G260" s="10">
        <f t="shared" si="187"/>
        <v>862</v>
      </c>
      <c r="H260" s="11">
        <f t="shared" si="188"/>
        <v>2.0974767014623939E-2</v>
      </c>
      <c r="J260" s="170">
        <f t="shared" si="199"/>
        <v>42572</v>
      </c>
      <c r="K260" s="16">
        <f t="shared" si="200"/>
        <v>629</v>
      </c>
      <c r="L260" s="17">
        <f t="shared" si="189"/>
        <v>1.4996542927306107E-2</v>
      </c>
      <c r="M260" s="5">
        <f t="shared" si="190"/>
        <v>613</v>
      </c>
      <c r="N260" s="6">
        <f t="shared" si="186"/>
        <v>1.4609499749755714E-2</v>
      </c>
      <c r="P260" s="172">
        <f t="shared" si="191"/>
        <v>42998</v>
      </c>
      <c r="Q260" s="33">
        <f t="shared" si="201"/>
        <v>636</v>
      </c>
      <c r="R260" s="34">
        <f t="shared" si="192"/>
        <v>1.5013455455360937E-2</v>
      </c>
      <c r="S260" s="5">
        <f t="shared" si="193"/>
        <v>426</v>
      </c>
      <c r="T260" s="64">
        <f t="shared" si="194"/>
        <v>9.9074375552351268E-3</v>
      </c>
      <c r="V260" s="174">
        <f t="shared" si="195"/>
        <v>43213</v>
      </c>
      <c r="W260" s="40">
        <f t="shared" si="202"/>
        <v>639</v>
      </c>
      <c r="X260" s="41">
        <f t="shared" si="196"/>
        <v>1.5009160520505473E-2</v>
      </c>
      <c r="Y260" s="5">
        <f t="shared" si="197"/>
        <v>215</v>
      </c>
      <c r="Z260" s="6">
        <f t="shared" si="198"/>
        <v>4.9753546386504064E-3</v>
      </c>
    </row>
    <row r="261" spans="1:26" s="7" customFormat="1" x14ac:dyDescent="0.25">
      <c r="A261" s="7" t="s">
        <v>335</v>
      </c>
      <c r="B261" s="7" t="s">
        <v>2</v>
      </c>
      <c r="D261" s="7" t="s">
        <v>11</v>
      </c>
      <c r="E261" s="8">
        <v>22</v>
      </c>
      <c r="F261" s="9">
        <v>44015</v>
      </c>
      <c r="G261" s="10">
        <f t="shared" si="187"/>
        <v>2056</v>
      </c>
      <c r="H261" s="11">
        <f t="shared" si="188"/>
        <v>4.9000214495102362E-2</v>
      </c>
      <c r="J261" s="170">
        <f t="shared" si="199"/>
        <v>43211</v>
      </c>
      <c r="K261" s="16">
        <f t="shared" si="200"/>
        <v>639</v>
      </c>
      <c r="L261" s="17">
        <f t="shared" si="189"/>
        <v>1.5009865639387391E-2</v>
      </c>
      <c r="M261" s="5">
        <f t="shared" si="190"/>
        <v>-804</v>
      </c>
      <c r="N261" s="6">
        <f t="shared" si="186"/>
        <v>-1.8266500056798817E-2</v>
      </c>
      <c r="P261" s="172">
        <f t="shared" si="191"/>
        <v>43643</v>
      </c>
      <c r="Q261" s="35">
        <f t="shared" si="201"/>
        <v>645</v>
      </c>
      <c r="R261" s="36">
        <f t="shared" si="192"/>
        <v>1.5000697706870087E-2</v>
      </c>
      <c r="S261" s="5">
        <f t="shared" si="193"/>
        <v>432</v>
      </c>
      <c r="T261" s="64">
        <f t="shared" si="194"/>
        <v>9.8984946039456494E-3</v>
      </c>
      <c r="V261" s="174">
        <f t="shared" si="195"/>
        <v>43861</v>
      </c>
      <c r="W261" s="42">
        <f t="shared" si="202"/>
        <v>648</v>
      </c>
      <c r="X261" s="43">
        <f t="shared" si="196"/>
        <v>1.4995487469048666E-2</v>
      </c>
      <c r="Y261" s="5">
        <f t="shared" si="197"/>
        <v>218</v>
      </c>
      <c r="Z261" s="6">
        <f t="shared" si="198"/>
        <v>4.9702469163949749E-3</v>
      </c>
    </row>
    <row r="262" spans="1:26" s="7" customFormat="1" x14ac:dyDescent="0.25">
      <c r="A262" s="55" t="s">
        <v>21</v>
      </c>
      <c r="B262" s="56"/>
      <c r="C262" s="56"/>
      <c r="D262" s="56" t="s">
        <v>11</v>
      </c>
      <c r="E262" s="57">
        <v>23</v>
      </c>
      <c r="F262" s="70"/>
      <c r="G262" s="71"/>
      <c r="H262" s="72"/>
      <c r="I262" s="56"/>
      <c r="J262" s="171">
        <f t="shared" si="199"/>
        <v>43859</v>
      </c>
      <c r="K262" s="59">
        <f t="shared" si="200"/>
        <v>648</v>
      </c>
      <c r="L262" s="60">
        <f t="shared" ref="L262:L263" si="203">+(J262-J261)/J261</f>
        <v>1.4996181527851704E-2</v>
      </c>
      <c r="M262" s="73"/>
      <c r="N262" s="74"/>
      <c r="O262" s="56"/>
      <c r="P262" s="173">
        <f t="shared" si="191"/>
        <v>44298</v>
      </c>
      <c r="Q262" s="62">
        <f t="shared" si="201"/>
        <v>655</v>
      </c>
      <c r="R262" s="63">
        <f t="shared" ref="R262:R264" si="204">+(P262-P261)/P261</f>
        <v>1.500813417959352E-2</v>
      </c>
      <c r="S262" s="73">
        <f t="shared" si="193"/>
        <v>439</v>
      </c>
      <c r="T262" s="75">
        <f t="shared" si="194"/>
        <v>9.9101539572892684E-3</v>
      </c>
      <c r="U262" s="56"/>
      <c r="V262" s="175">
        <f t="shared" si="195"/>
        <v>44519</v>
      </c>
      <c r="W262" s="76">
        <f t="shared" si="202"/>
        <v>658</v>
      </c>
      <c r="X262" s="77">
        <f t="shared" ref="X262:X265" si="205">+(V262-V261)/V261</f>
        <v>1.5001937940311438E-2</v>
      </c>
      <c r="Y262" s="73">
        <f t="shared" si="197"/>
        <v>221</v>
      </c>
      <c r="Z262" s="74">
        <f t="shared" si="198"/>
        <v>4.964172600462724E-3</v>
      </c>
    </row>
    <row r="263" spans="1:26" s="7" customFormat="1" x14ac:dyDescent="0.25">
      <c r="A263" s="55" t="s">
        <v>22</v>
      </c>
      <c r="B263" s="56"/>
      <c r="C263" s="56"/>
      <c r="D263" s="56" t="s">
        <v>11</v>
      </c>
      <c r="E263" s="57">
        <v>24</v>
      </c>
      <c r="F263" s="70"/>
      <c r="G263" s="71"/>
      <c r="H263" s="72"/>
      <c r="I263" s="56"/>
      <c r="J263" s="171">
        <f t="shared" si="199"/>
        <v>44517</v>
      </c>
      <c r="K263" s="59">
        <f t="shared" si="200"/>
        <v>658</v>
      </c>
      <c r="L263" s="60">
        <f t="shared" si="203"/>
        <v>1.5002622038806174E-2</v>
      </c>
      <c r="M263" s="73"/>
      <c r="N263" s="74"/>
      <c r="O263" s="56"/>
      <c r="P263" s="173">
        <f t="shared" si="191"/>
        <v>44962</v>
      </c>
      <c r="Q263" s="62">
        <f t="shared" si="201"/>
        <v>664</v>
      </c>
      <c r="R263" s="63">
        <f t="shared" si="204"/>
        <v>1.4989390040182401E-2</v>
      </c>
      <c r="S263" s="73">
        <f t="shared" si="193"/>
        <v>445</v>
      </c>
      <c r="T263" s="75">
        <f t="shared" si="194"/>
        <v>9.8972465637649568E-3</v>
      </c>
      <c r="U263" s="56"/>
      <c r="V263" s="175">
        <f t="shared" si="195"/>
        <v>45187</v>
      </c>
      <c r="W263" s="76">
        <f t="shared" si="202"/>
        <v>668</v>
      </c>
      <c r="X263" s="77">
        <f t="shared" si="205"/>
        <v>1.5004829398683708E-2</v>
      </c>
      <c r="Y263" s="73">
        <f t="shared" si="197"/>
        <v>225</v>
      </c>
      <c r="Z263" s="74">
        <f t="shared" si="198"/>
        <v>4.9793082081129531E-3</v>
      </c>
    </row>
    <row r="264" spans="1:26" s="7" customFormat="1" x14ac:dyDescent="0.25">
      <c r="A264" s="55" t="s">
        <v>23</v>
      </c>
      <c r="B264" s="56"/>
      <c r="C264" s="56"/>
      <c r="D264" s="56" t="s">
        <v>11</v>
      </c>
      <c r="E264" s="57">
        <v>25</v>
      </c>
      <c r="F264" s="70"/>
      <c r="G264" s="71"/>
      <c r="H264" s="72"/>
      <c r="I264" s="56"/>
      <c r="J264" s="171">
        <f t="shared" si="199"/>
        <v>45185</v>
      </c>
      <c r="K264" s="59">
        <f t="shared" ref="K264" si="206">+J264-J263</f>
        <v>668</v>
      </c>
      <c r="L264" s="60">
        <f t="shared" ref="L264" si="207">+(J264-J263)/J263</f>
        <v>1.5005503515510929E-2</v>
      </c>
      <c r="M264" s="73"/>
      <c r="N264" s="74"/>
      <c r="O264" s="56"/>
      <c r="P264" s="173">
        <f t="shared" si="191"/>
        <v>45637</v>
      </c>
      <c r="Q264" s="62">
        <f t="shared" si="201"/>
        <v>675</v>
      </c>
      <c r="R264" s="63">
        <f t="shared" si="204"/>
        <v>1.5012677372003024E-2</v>
      </c>
      <c r="S264" s="73">
        <f t="shared" ref="S264" si="208">+P264-J264</f>
        <v>452</v>
      </c>
      <c r="T264" s="75">
        <f t="shared" ref="T264" si="209">+S264/P264</f>
        <v>9.9042443631264104E-3</v>
      </c>
      <c r="U264" s="56"/>
      <c r="V264" s="175">
        <f t="shared" si="195"/>
        <v>45865</v>
      </c>
      <c r="W264" s="76">
        <f t="shared" si="202"/>
        <v>678</v>
      </c>
      <c r="X264" s="77">
        <f t="shared" si="205"/>
        <v>1.500431540044703E-2</v>
      </c>
      <c r="Y264" s="73">
        <f t="shared" si="197"/>
        <v>228</v>
      </c>
      <c r="Z264" s="74">
        <f t="shared" si="198"/>
        <v>4.9711108688542463E-3</v>
      </c>
    </row>
    <row r="265" spans="1:26" s="7" customFormat="1" x14ac:dyDescent="0.25">
      <c r="A265" s="55" t="s">
        <v>24</v>
      </c>
      <c r="B265" s="56"/>
      <c r="C265" s="56"/>
      <c r="D265" s="56" t="s">
        <v>11</v>
      </c>
      <c r="E265" s="57">
        <v>26</v>
      </c>
      <c r="F265" s="70"/>
      <c r="G265" s="71"/>
      <c r="H265" s="72"/>
      <c r="I265" s="56"/>
      <c r="J265" s="58"/>
      <c r="K265" s="59"/>
      <c r="L265" s="60"/>
      <c r="M265" s="73"/>
      <c r="N265" s="74"/>
      <c r="O265" s="56"/>
      <c r="P265" s="173">
        <f t="shared" ref="P265" si="210">ROUND(P264*1.015,0)</f>
        <v>46322</v>
      </c>
      <c r="Q265" s="62">
        <f t="shared" ref="Q265" si="211">+P265-P264</f>
        <v>685</v>
      </c>
      <c r="R265" s="63">
        <f t="shared" ref="R265" si="212">+(P265-P264)/P264</f>
        <v>1.5009750860047768E-2</v>
      </c>
      <c r="S265" s="73"/>
      <c r="T265" s="75"/>
      <c r="U265" s="56"/>
      <c r="V265" s="175">
        <f t="shared" si="195"/>
        <v>46554</v>
      </c>
      <c r="W265" s="76">
        <f t="shared" si="202"/>
        <v>689</v>
      </c>
      <c r="X265" s="77">
        <f t="shared" si="205"/>
        <v>1.5022348195791999E-2</v>
      </c>
      <c r="Y265" s="73">
        <f t="shared" ref="Y265" si="213">+V265-P265</f>
        <v>232</v>
      </c>
      <c r="Z265" s="74">
        <f t="shared" ref="Z265" si="214">+Y265/V265</f>
        <v>4.9834600678781626E-3</v>
      </c>
    </row>
    <row r="266" spans="1:26" s="7" customFormat="1" x14ac:dyDescent="0.25">
      <c r="A266" s="55" t="s">
        <v>25</v>
      </c>
      <c r="B266" s="56"/>
      <c r="C266" s="56"/>
      <c r="D266" s="56" t="s">
        <v>11</v>
      </c>
      <c r="E266" s="57">
        <v>27</v>
      </c>
      <c r="F266" s="70"/>
      <c r="G266" s="71"/>
      <c r="H266" s="72"/>
      <c r="I266" s="56"/>
      <c r="J266" s="58"/>
      <c r="K266" s="59"/>
      <c r="L266" s="60"/>
      <c r="M266" s="73"/>
      <c r="N266" s="74"/>
      <c r="O266" s="56"/>
      <c r="P266" s="61"/>
      <c r="Q266" s="62"/>
      <c r="R266" s="63"/>
      <c r="S266" s="73"/>
      <c r="T266" s="75"/>
      <c r="U266" s="56"/>
      <c r="V266" s="175">
        <f t="shared" ref="V266" si="215">ROUND(V265*1.015,0)</f>
        <v>47252</v>
      </c>
      <c r="W266" s="76">
        <f t="shared" ref="W266" si="216">+V266-V265</f>
        <v>698</v>
      </c>
      <c r="X266" s="77">
        <f t="shared" ref="X266" si="217">+(V266-V265)/V265</f>
        <v>1.499334106628861E-2</v>
      </c>
      <c r="Y266" s="73"/>
      <c r="Z266" s="74"/>
    </row>
    <row r="267" spans="1:26" s="7" customFormat="1" x14ac:dyDescent="0.25">
      <c r="E267" s="8"/>
      <c r="F267" s="9"/>
      <c r="G267" s="10"/>
      <c r="H267" s="11"/>
      <c r="J267" s="15"/>
      <c r="K267" s="15"/>
      <c r="L267" s="15"/>
      <c r="P267" s="31"/>
      <c r="Q267" s="31"/>
      <c r="R267" s="31"/>
      <c r="T267" s="66"/>
      <c r="V267" s="38"/>
      <c r="W267" s="38"/>
      <c r="X267" s="38"/>
      <c r="Y267" s="5"/>
      <c r="Z267" s="6"/>
    </row>
    <row r="268" spans="1:26" s="7" customFormat="1" x14ac:dyDescent="0.25">
      <c r="A268" s="25"/>
      <c r="B268" s="25"/>
      <c r="C268" s="25"/>
      <c r="D268" s="25"/>
      <c r="E268" s="26"/>
      <c r="F268" s="27"/>
      <c r="G268" s="27"/>
      <c r="H268" s="28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69"/>
      <c r="U268" s="25"/>
      <c r="V268" s="25"/>
      <c r="W268" s="25"/>
      <c r="X268" s="25"/>
      <c r="Y268" s="25"/>
      <c r="Z268" s="25"/>
    </row>
  </sheetData>
  <mergeCells count="17">
    <mergeCell ref="Y5:Z7"/>
    <mergeCell ref="A1:C3"/>
    <mergeCell ref="J1:L2"/>
    <mergeCell ref="P1:R2"/>
    <mergeCell ref="V1:X2"/>
    <mergeCell ref="G5:H7"/>
    <mergeCell ref="K5:L7"/>
    <mergeCell ref="M5:N7"/>
    <mergeCell ref="Q5:R7"/>
    <mergeCell ref="S5:T7"/>
    <mergeCell ref="W5:X7"/>
    <mergeCell ref="J3:L3"/>
    <mergeCell ref="P3:R3"/>
    <mergeCell ref="V3:X3"/>
    <mergeCell ref="J4:L4"/>
    <mergeCell ref="P4:R4"/>
    <mergeCell ref="V4:X4"/>
  </mergeCells>
  <phoneticPr fontId="9" type="noConversion"/>
  <pageMargins left="0.75" right="0.75" top="1" bottom="1" header="0.5" footer="0.5"/>
  <pageSetup paperSize="5" scale="65" fitToHeight="0" orientation="landscape" r:id="rId1"/>
  <headerFoot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B7C13-C9CB-46E5-9B5B-8A6383766FDA}">
  <sheetPr>
    <pageSetUpPr fitToPage="1"/>
  </sheetPr>
  <dimension ref="A1:AA107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8.5703125" bestFit="1" customWidth="1"/>
    <col min="2" max="2" width="10.42578125" customWidth="1"/>
    <col min="3" max="3" width="11.28515625" style="82" customWidth="1"/>
    <col min="4" max="4" width="14.5703125" customWidth="1"/>
    <col min="5" max="5" width="13.28515625" bestFit="1" customWidth="1"/>
    <col min="6" max="6" width="12.5703125" bestFit="1" customWidth="1"/>
    <col min="7" max="7" width="3.5703125" customWidth="1"/>
    <col min="8" max="8" width="9.42578125" style="82" customWidth="1"/>
    <col min="9" max="9" width="11" style="81" customWidth="1"/>
    <col min="10" max="10" width="8.5703125" customWidth="1"/>
    <col min="11" max="11" width="2.42578125" customWidth="1"/>
    <col min="12" max="12" width="13.28515625" customWidth="1"/>
    <col min="13" max="13" width="12.5703125" bestFit="1" customWidth="1"/>
    <col min="14" max="14" width="4" customWidth="1"/>
    <col min="16" max="16" width="10.5703125" bestFit="1" customWidth="1"/>
    <col min="17" max="17" width="9.140625" style="93"/>
    <col min="18" max="18" width="2.28515625" customWidth="1"/>
    <col min="19" max="20" width="13.42578125" bestFit="1" customWidth="1"/>
    <col min="21" max="21" width="4.140625" customWidth="1"/>
    <col min="23" max="23" width="10.5703125" bestFit="1" customWidth="1"/>
    <col min="24" max="24" width="9.140625" style="93"/>
    <col min="25" max="25" width="2" customWidth="1"/>
    <col min="26" max="26" width="12.28515625" customWidth="1"/>
    <col min="27" max="27" width="12.42578125" customWidth="1"/>
  </cols>
  <sheetData>
    <row r="1" spans="1:27" ht="15.75" x14ac:dyDescent="0.25">
      <c r="D1" s="280" t="s">
        <v>136</v>
      </c>
      <c r="E1" s="281"/>
      <c r="F1" s="282"/>
      <c r="G1" s="97"/>
      <c r="H1" s="274" t="s">
        <v>131</v>
      </c>
      <c r="I1" s="275"/>
      <c r="J1" s="275"/>
      <c r="K1" s="275"/>
      <c r="L1" s="275"/>
      <c r="M1" s="276"/>
      <c r="N1" s="97"/>
      <c r="O1" s="283" t="s">
        <v>133</v>
      </c>
      <c r="P1" s="284"/>
      <c r="Q1" s="284"/>
      <c r="R1" s="284"/>
      <c r="S1" s="284"/>
      <c r="T1" s="285"/>
      <c r="U1" s="97"/>
      <c r="V1" s="264" t="s">
        <v>135</v>
      </c>
      <c r="W1" s="265"/>
      <c r="X1" s="265"/>
      <c r="Y1" s="265"/>
      <c r="Z1" s="265"/>
      <c r="AA1" s="266"/>
    </row>
    <row r="2" spans="1:27" ht="16.5" thickBot="1" x14ac:dyDescent="0.3">
      <c r="D2" s="107"/>
      <c r="E2" s="108"/>
      <c r="F2" s="109"/>
      <c r="G2" s="97"/>
      <c r="H2" s="277" t="s">
        <v>132</v>
      </c>
      <c r="I2" s="278"/>
      <c r="J2" s="278"/>
      <c r="K2" s="278"/>
      <c r="L2" s="278"/>
      <c r="M2" s="279"/>
      <c r="N2" s="97"/>
      <c r="O2" s="286" t="s">
        <v>18</v>
      </c>
      <c r="P2" s="287"/>
      <c r="Q2" s="287"/>
      <c r="R2" s="287"/>
      <c r="S2" s="287"/>
      <c r="T2" s="288"/>
      <c r="U2" s="97"/>
      <c r="V2" s="267" t="s">
        <v>134</v>
      </c>
      <c r="W2" s="268"/>
      <c r="X2" s="268"/>
      <c r="Y2" s="268"/>
      <c r="Z2" s="268"/>
      <c r="AA2" s="269"/>
    </row>
    <row r="3" spans="1:27" x14ac:dyDescent="0.25">
      <c r="D3" s="111"/>
      <c r="E3" s="112">
        <v>0.03</v>
      </c>
      <c r="F3" s="113">
        <v>0.34699999999999998</v>
      </c>
      <c r="G3" s="90"/>
      <c r="H3" s="117"/>
      <c r="I3" s="88"/>
      <c r="J3" s="118"/>
      <c r="K3" s="118"/>
      <c r="L3" s="118"/>
      <c r="M3" s="119">
        <v>0.34699999999999998</v>
      </c>
      <c r="O3" s="130"/>
      <c r="P3" s="86"/>
      <c r="Q3" s="131"/>
      <c r="R3" s="132"/>
      <c r="S3" s="132"/>
      <c r="T3" s="133">
        <v>0.34699999999999998</v>
      </c>
      <c r="V3" s="148"/>
      <c r="W3" s="85"/>
      <c r="X3" s="149"/>
      <c r="Y3" s="150"/>
      <c r="Z3" s="150"/>
      <c r="AA3" s="151">
        <v>0.34699999999999998</v>
      </c>
    </row>
    <row r="4" spans="1:27" s="82" customFormat="1" ht="30.75" thickBot="1" x14ac:dyDescent="0.3">
      <c r="A4" s="98" t="s">
        <v>26</v>
      </c>
      <c r="B4" s="98" t="s">
        <v>27</v>
      </c>
      <c r="C4" s="98" t="s">
        <v>28</v>
      </c>
      <c r="D4" s="114" t="s">
        <v>127</v>
      </c>
      <c r="E4" s="99" t="s">
        <v>32</v>
      </c>
      <c r="F4" s="115" t="s">
        <v>33</v>
      </c>
      <c r="G4" s="89"/>
      <c r="H4" s="120" t="s">
        <v>29</v>
      </c>
      <c r="I4" s="101" t="s">
        <v>30</v>
      </c>
      <c r="J4" s="100" t="s">
        <v>31</v>
      </c>
      <c r="K4" s="100"/>
      <c r="L4" s="100" t="s">
        <v>32</v>
      </c>
      <c r="M4" s="121" t="s">
        <v>33</v>
      </c>
      <c r="O4" s="134" t="s">
        <v>29</v>
      </c>
      <c r="P4" s="103" t="s">
        <v>30</v>
      </c>
      <c r="Q4" s="104" t="s">
        <v>31</v>
      </c>
      <c r="R4" s="102"/>
      <c r="S4" s="102" t="s">
        <v>32</v>
      </c>
      <c r="T4" s="135" t="s">
        <v>33</v>
      </c>
      <c r="V4" s="152" t="s">
        <v>29</v>
      </c>
      <c r="W4" s="199" t="s">
        <v>30</v>
      </c>
      <c r="X4" s="106" t="s">
        <v>31</v>
      </c>
      <c r="Y4" s="105"/>
      <c r="Z4" s="105" t="s">
        <v>32</v>
      </c>
      <c r="AA4" s="153" t="s">
        <v>33</v>
      </c>
    </row>
    <row r="5" spans="1:27" x14ac:dyDescent="0.25">
      <c r="A5" t="s">
        <v>34</v>
      </c>
      <c r="B5" s="78">
        <v>22865</v>
      </c>
      <c r="C5" s="82">
        <v>1</v>
      </c>
      <c r="D5" s="176">
        <f>+B5*1.03</f>
        <v>23550.95</v>
      </c>
      <c r="E5" s="177">
        <f>+B5*$E$3*C5</f>
        <v>685.94999999999993</v>
      </c>
      <c r="F5" s="178">
        <f>ROUND(E5*(1+$F$3),0)</f>
        <v>924</v>
      </c>
      <c r="G5" s="79"/>
      <c r="H5" s="117">
        <v>5</v>
      </c>
      <c r="I5" s="181">
        <v>23796.83</v>
      </c>
      <c r="J5" s="87">
        <f>(I5-B5)/B5</f>
        <v>4.0753553465996142E-2</v>
      </c>
      <c r="K5" s="118"/>
      <c r="L5" s="182">
        <f>(I5-B5)*$C5</f>
        <v>931.83000000000175</v>
      </c>
      <c r="M5" s="183">
        <f>ROUND(L5*(1+M$3),0)</f>
        <v>1255</v>
      </c>
      <c r="O5" s="130">
        <f>+H5+1</f>
        <v>6</v>
      </c>
      <c r="P5" s="192">
        <f>+((I5*1.015)*1.01)</f>
        <v>24395.320274499998</v>
      </c>
      <c r="Q5" s="95">
        <f>(P5-I5)/I5</f>
        <v>2.5149999999999843E-2</v>
      </c>
      <c r="R5" s="132"/>
      <c r="S5" s="193">
        <f>(P5-I5)*$C5</f>
        <v>598.4902744999963</v>
      </c>
      <c r="T5" s="194">
        <f>ROUND(S5*(1+T$3),0)</f>
        <v>806</v>
      </c>
      <c r="V5" s="154">
        <f>+O5+1</f>
        <v>7</v>
      </c>
      <c r="W5" s="200">
        <f>+((P5*1.015)*1.005)</f>
        <v>24885.056329010582</v>
      </c>
      <c r="X5" s="94">
        <f>(W5-P5)/P5</f>
        <v>2.0074999999999857E-2</v>
      </c>
      <c r="Y5" s="150"/>
      <c r="Z5" s="202">
        <f>(W5-P5)*$C5</f>
        <v>489.73605451058393</v>
      </c>
      <c r="AA5" s="203">
        <f>ROUND(Z5*(1+AA$3),0)</f>
        <v>660</v>
      </c>
    </row>
    <row r="6" spans="1:27" x14ac:dyDescent="0.25">
      <c r="A6" t="s">
        <v>35</v>
      </c>
      <c r="B6" s="78">
        <v>23083</v>
      </c>
      <c r="C6" s="82">
        <v>1</v>
      </c>
      <c r="D6" s="176">
        <f>+B6*1.03</f>
        <v>23775.49</v>
      </c>
      <c r="E6" s="177">
        <f>+B6*$E$3*C6</f>
        <v>692.49</v>
      </c>
      <c r="F6" s="178">
        <f>ROUND(E6*(1+$F$3),0)</f>
        <v>933</v>
      </c>
      <c r="G6" s="79"/>
      <c r="H6" s="117">
        <v>5</v>
      </c>
      <c r="I6" s="181">
        <v>23796.83</v>
      </c>
      <c r="J6" s="87">
        <f>(I6-B6)/B6</f>
        <v>3.0924489884330535E-2</v>
      </c>
      <c r="K6" s="118"/>
      <c r="L6" s="182">
        <f>(I6-B6)*$C6</f>
        <v>713.83000000000175</v>
      </c>
      <c r="M6" s="183">
        <f>ROUND(L6*(1+M$3),0)</f>
        <v>962</v>
      </c>
      <c r="O6" s="130">
        <f>+H6+1</f>
        <v>6</v>
      </c>
      <c r="P6" s="192">
        <f>+((I6*1.015)*1.01)</f>
        <v>24395.320274499998</v>
      </c>
      <c r="Q6" s="95">
        <f>(P6-I6)/I6</f>
        <v>2.5149999999999843E-2</v>
      </c>
      <c r="R6" s="132"/>
      <c r="S6" s="193">
        <f>(P6-I6)*$C6</f>
        <v>598.4902744999963</v>
      </c>
      <c r="T6" s="194">
        <f>ROUND(S6*(1+T$3),0)</f>
        <v>806</v>
      </c>
      <c r="V6" s="154">
        <f>+O6+1</f>
        <v>7</v>
      </c>
      <c r="W6" s="200">
        <f>+((P6*1.015)*1.005)</f>
        <v>24885.056329010582</v>
      </c>
      <c r="X6" s="94">
        <f>(W6-P6)/P6</f>
        <v>2.0074999999999857E-2</v>
      </c>
      <c r="Y6" s="150"/>
      <c r="Z6" s="202">
        <f>(W6-P6)*$C6</f>
        <v>489.73605451058393</v>
      </c>
      <c r="AA6" s="203">
        <f>ROUND(Z6*(1+AA$3),0)</f>
        <v>660</v>
      </c>
    </row>
    <row r="7" spans="1:27" x14ac:dyDescent="0.25">
      <c r="A7" t="s">
        <v>36</v>
      </c>
      <c r="B7" s="78">
        <v>32841</v>
      </c>
      <c r="C7" s="82">
        <v>1</v>
      </c>
      <c r="D7" s="176">
        <f>+B7*1.03</f>
        <v>33826.230000000003</v>
      </c>
      <c r="E7" s="177">
        <f>+B7*$E$3*C7</f>
        <v>985.23</v>
      </c>
      <c r="F7" s="178">
        <f>ROUND(E7*(1+$F$3),0)</f>
        <v>1327</v>
      </c>
      <c r="G7" s="79"/>
      <c r="H7" s="117">
        <v>23</v>
      </c>
      <c r="I7" s="181">
        <v>34028.61</v>
      </c>
      <c r="J7" s="87">
        <f>(I7-B7)/B7</f>
        <v>3.6162418927560079E-2</v>
      </c>
      <c r="K7" s="118"/>
      <c r="L7" s="182">
        <f>(I7-B7)*$C7</f>
        <v>1187.6100000000006</v>
      </c>
      <c r="M7" s="183">
        <f>ROUND(L7*(1+M$3),0)</f>
        <v>1600</v>
      </c>
      <c r="O7" s="130">
        <f>+H7+1</f>
        <v>24</v>
      </c>
      <c r="P7" s="192">
        <f>+((I7*1.015)*1.01)</f>
        <v>34884.429541499994</v>
      </c>
      <c r="Q7" s="95">
        <f>(P7-I7)/I7</f>
        <v>2.5149999999999811E-2</v>
      </c>
      <c r="R7" s="132"/>
      <c r="S7" s="193">
        <f>(P7-I7)*$C7</f>
        <v>855.81954149999365</v>
      </c>
      <c r="T7" s="194">
        <f>ROUND(S7*(1+T$3),0)</f>
        <v>1153</v>
      </c>
      <c r="V7" s="154">
        <f>+O7+1</f>
        <v>25</v>
      </c>
      <c r="W7" s="200">
        <f>+((P7*1.015)*1.005)</f>
        <v>35584.734464545603</v>
      </c>
      <c r="X7" s="94">
        <f>(W7-P7)/P7</f>
        <v>2.0074999999999905E-2</v>
      </c>
      <c r="Y7" s="150"/>
      <c r="Z7" s="202">
        <f>(W7-P7)*$C7</f>
        <v>700.30492304560903</v>
      </c>
      <c r="AA7" s="203">
        <f>ROUND(Z7*(1+AA$3),0)</f>
        <v>943</v>
      </c>
    </row>
    <row r="8" spans="1:27" x14ac:dyDescent="0.25">
      <c r="A8" t="s">
        <v>37</v>
      </c>
      <c r="B8" s="78">
        <v>29049</v>
      </c>
      <c r="C8" s="82">
        <v>1</v>
      </c>
      <c r="D8" s="176">
        <f>+B8*1.03</f>
        <v>29920.47</v>
      </c>
      <c r="E8" s="177">
        <f>+B8*$E$3*C8</f>
        <v>871.46999999999991</v>
      </c>
      <c r="F8" s="178">
        <f>ROUND(E8*(1+$F$3),0)</f>
        <v>1174</v>
      </c>
      <c r="G8" s="79"/>
      <c r="H8" s="122">
        <v>7</v>
      </c>
      <c r="I8" s="181">
        <v>30127.642251411558</v>
      </c>
      <c r="J8" s="87">
        <f>(I8-B8)/B8</f>
        <v>3.7131820421066421E-2</v>
      </c>
      <c r="K8" s="118"/>
      <c r="L8" s="182">
        <f>(I8-B8)*$C8</f>
        <v>1078.6422514115584</v>
      </c>
      <c r="M8" s="183">
        <f>ROUND(L8*(1+M$3),0)</f>
        <v>1453</v>
      </c>
      <c r="O8" s="130">
        <f>+H8+1</f>
        <v>8</v>
      </c>
      <c r="P8" s="192">
        <f>+((I8*1.015)*1.01)</f>
        <v>30885.352454034557</v>
      </c>
      <c r="Q8" s="95">
        <f>(P8-I8)/I8</f>
        <v>2.5149999999999933E-2</v>
      </c>
      <c r="R8" s="132"/>
      <c r="S8" s="193">
        <f>(P8-I8)*$C8</f>
        <v>757.71020262299862</v>
      </c>
      <c r="T8" s="194">
        <f>ROUND(S8*(1+T$3),0)</f>
        <v>1021</v>
      </c>
      <c r="V8" s="154">
        <f>+O8+1</f>
        <v>9</v>
      </c>
      <c r="W8" s="200">
        <f>+((P8*1.015)*1.005)</f>
        <v>31505.375904549292</v>
      </c>
      <c r="X8" s="94">
        <f>(W8-P8)/P8</f>
        <v>2.0074999999999704E-2</v>
      </c>
      <c r="Y8" s="150"/>
      <c r="Z8" s="202">
        <f>(W8-P8)*$C8</f>
        <v>620.02345051473458</v>
      </c>
      <c r="AA8" s="203">
        <f>ROUND(Z8*(1+AA$3),0)</f>
        <v>835</v>
      </c>
    </row>
    <row r="9" spans="1:27" x14ac:dyDescent="0.25">
      <c r="B9" s="78"/>
      <c r="D9" s="176"/>
      <c r="E9" s="177"/>
      <c r="F9" s="178"/>
      <c r="G9" s="79"/>
      <c r="H9" s="117"/>
      <c r="I9" s="181"/>
      <c r="J9" s="87"/>
      <c r="K9" s="118"/>
      <c r="L9" s="182"/>
      <c r="M9" s="183"/>
      <c r="O9" s="130"/>
      <c r="P9" s="192"/>
      <c r="Q9" s="95"/>
      <c r="R9" s="132"/>
      <c r="S9" s="193"/>
      <c r="T9" s="194"/>
      <c r="V9" s="154"/>
      <c r="W9" s="200"/>
      <c r="X9" s="94"/>
      <c r="Y9" s="150"/>
      <c r="Z9" s="202"/>
      <c r="AA9" s="203"/>
    </row>
    <row r="10" spans="1:27" x14ac:dyDescent="0.25">
      <c r="A10" t="s">
        <v>38</v>
      </c>
      <c r="B10" s="78">
        <v>27869</v>
      </c>
      <c r="C10" s="82">
        <v>1</v>
      </c>
      <c r="D10" s="176">
        <f t="shared" ref="D10:D27" si="0">+B10*1.03</f>
        <v>28705.07</v>
      </c>
      <c r="E10" s="177">
        <f t="shared" ref="E10:E27" si="1">+B10*$E$3*C10</f>
        <v>836.06999999999994</v>
      </c>
      <c r="F10" s="178">
        <f t="shared" ref="F10:F27" si="2">ROUND(E10*(1+$F$3),0)</f>
        <v>1126</v>
      </c>
      <c r="G10" s="79"/>
      <c r="H10" s="117">
        <v>4</v>
      </c>
      <c r="I10" s="181">
        <v>28856.54</v>
      </c>
      <c r="J10" s="87">
        <f t="shared" ref="J10:J27" si="3">(I10-B10)/B10</f>
        <v>3.5435071226093538E-2</v>
      </c>
      <c r="K10" s="118"/>
      <c r="L10" s="182">
        <f t="shared" ref="L10:L27" si="4">(I10-B10)*$C10</f>
        <v>987.54000000000087</v>
      </c>
      <c r="M10" s="183">
        <f t="shared" ref="M10:M27" si="5">ROUND(L10*(1+M$3),0)</f>
        <v>1330</v>
      </c>
      <c r="O10" s="130">
        <f t="shared" ref="O10:O27" si="6">+H10+1</f>
        <v>5</v>
      </c>
      <c r="P10" s="192">
        <f t="shared" ref="P10:P27" si="7">+((I10*1.015)*1.01)</f>
        <v>29582.281980999996</v>
      </c>
      <c r="Q10" s="95">
        <f t="shared" ref="Q10:Q27" si="8">(P10-I10)/I10</f>
        <v>2.5149999999999846E-2</v>
      </c>
      <c r="R10" s="132"/>
      <c r="S10" s="193">
        <f t="shared" ref="S10:S27" si="9">(P10-I10)*$C10</f>
        <v>725.74198099999558</v>
      </c>
      <c r="T10" s="194">
        <f t="shared" ref="T10:T27" si="10">ROUND(S10*(1+T$3),0)</f>
        <v>978</v>
      </c>
      <c r="V10" s="154">
        <f t="shared" ref="V10:V27" si="11">+O10+1</f>
        <v>6</v>
      </c>
      <c r="W10" s="200">
        <f t="shared" ref="W10:W27" si="12">+((P10*1.015)*1.005)</f>
        <v>30176.146291768564</v>
      </c>
      <c r="X10" s="94">
        <f t="shared" ref="X10:X27" si="13">(W10-P10)/P10</f>
        <v>2.0074999999999749E-2</v>
      </c>
      <c r="Y10" s="150"/>
      <c r="Z10" s="202">
        <f t="shared" ref="Z10:Z27" si="14">(W10-P10)*$C10</f>
        <v>593.86431076856752</v>
      </c>
      <c r="AA10" s="203">
        <f t="shared" ref="AA10:AA27" si="15">ROUND(Z10*(1+AA$3),0)</f>
        <v>800</v>
      </c>
    </row>
    <row r="11" spans="1:27" x14ac:dyDescent="0.25">
      <c r="A11" t="s">
        <v>39</v>
      </c>
      <c r="B11" s="78">
        <v>28142</v>
      </c>
      <c r="C11" s="82">
        <v>1</v>
      </c>
      <c r="D11" s="176">
        <f t="shared" si="0"/>
        <v>28986.260000000002</v>
      </c>
      <c r="E11" s="177">
        <f t="shared" si="1"/>
        <v>844.26</v>
      </c>
      <c r="F11" s="178">
        <f t="shared" si="2"/>
        <v>1137</v>
      </c>
      <c r="G11" s="79"/>
      <c r="H11" s="117">
        <v>5</v>
      </c>
      <c r="I11" s="181">
        <v>29289.388543047495</v>
      </c>
      <c r="J11" s="87">
        <f t="shared" si="3"/>
        <v>4.0771393044115367E-2</v>
      </c>
      <c r="K11" s="118"/>
      <c r="L11" s="182">
        <f t="shared" si="4"/>
        <v>1147.3885430474947</v>
      </c>
      <c r="M11" s="183">
        <f t="shared" si="5"/>
        <v>1546</v>
      </c>
      <c r="O11" s="130">
        <f t="shared" si="6"/>
        <v>6</v>
      </c>
      <c r="P11" s="192">
        <f t="shared" si="7"/>
        <v>30026.016664905135</v>
      </c>
      <c r="Q11" s="95">
        <f t="shared" si="8"/>
        <v>2.5149999999999863E-2</v>
      </c>
      <c r="R11" s="132"/>
      <c r="S11" s="193">
        <f t="shared" si="9"/>
        <v>736.62812185764051</v>
      </c>
      <c r="T11" s="194">
        <f t="shared" si="10"/>
        <v>992</v>
      </c>
      <c r="V11" s="154">
        <f t="shared" si="11"/>
        <v>7</v>
      </c>
      <c r="W11" s="200">
        <f t="shared" si="12"/>
        <v>30628.788949453101</v>
      </c>
      <c r="X11" s="94">
        <f t="shared" si="13"/>
        <v>2.0074999999999836E-2</v>
      </c>
      <c r="Y11" s="150"/>
      <c r="Z11" s="202">
        <f t="shared" si="14"/>
        <v>602.77228454796568</v>
      </c>
      <c r="AA11" s="203">
        <f t="shared" si="15"/>
        <v>812</v>
      </c>
    </row>
    <row r="12" spans="1:27" x14ac:dyDescent="0.25">
      <c r="A12" t="s">
        <v>40</v>
      </c>
      <c r="B12" s="78">
        <v>30228</v>
      </c>
      <c r="C12" s="82">
        <v>1</v>
      </c>
      <c r="D12" s="176">
        <f t="shared" si="0"/>
        <v>31134.84</v>
      </c>
      <c r="E12" s="177">
        <f t="shared" si="1"/>
        <v>906.83999999999992</v>
      </c>
      <c r="F12" s="178">
        <f t="shared" si="2"/>
        <v>1222</v>
      </c>
      <c r="G12" s="79"/>
      <c r="H12" s="117">
        <v>5</v>
      </c>
      <c r="I12" s="181">
        <v>31458.81564052499</v>
      </c>
      <c r="J12" s="87">
        <f t="shared" si="3"/>
        <v>4.0717733244838898E-2</v>
      </c>
      <c r="K12" s="118"/>
      <c r="L12" s="182">
        <f t="shared" si="4"/>
        <v>1230.8156405249902</v>
      </c>
      <c r="M12" s="183">
        <f t="shared" si="5"/>
        <v>1658</v>
      </c>
      <c r="O12" s="130">
        <f t="shared" si="6"/>
        <v>6</v>
      </c>
      <c r="P12" s="192">
        <f t="shared" si="7"/>
        <v>32250.004853884191</v>
      </c>
      <c r="Q12" s="95">
        <f t="shared" si="8"/>
        <v>2.5149999999999919E-2</v>
      </c>
      <c r="R12" s="132"/>
      <c r="S12" s="193">
        <f t="shared" si="9"/>
        <v>791.18921335920095</v>
      </c>
      <c r="T12" s="194">
        <f t="shared" si="10"/>
        <v>1066</v>
      </c>
      <c r="V12" s="154">
        <f t="shared" si="11"/>
        <v>7</v>
      </c>
      <c r="W12" s="200">
        <f t="shared" si="12"/>
        <v>32897.423701325912</v>
      </c>
      <c r="X12" s="94">
        <f t="shared" si="13"/>
        <v>2.0074999999999857E-2</v>
      </c>
      <c r="Y12" s="150"/>
      <c r="Z12" s="202">
        <f t="shared" si="14"/>
        <v>647.41884744172057</v>
      </c>
      <c r="AA12" s="203">
        <f t="shared" si="15"/>
        <v>872</v>
      </c>
    </row>
    <row r="13" spans="1:27" x14ac:dyDescent="0.25">
      <c r="A13" t="s">
        <v>41</v>
      </c>
      <c r="B13" s="78">
        <v>32386</v>
      </c>
      <c r="C13" s="82">
        <v>8</v>
      </c>
      <c r="D13" s="176">
        <f t="shared" si="0"/>
        <v>33357.58</v>
      </c>
      <c r="E13" s="177">
        <f t="shared" si="1"/>
        <v>7772.6399999999994</v>
      </c>
      <c r="F13" s="178">
        <f t="shared" si="2"/>
        <v>10470</v>
      </c>
      <c r="G13" s="79"/>
      <c r="H13" s="117">
        <v>3</v>
      </c>
      <c r="I13" s="181">
        <v>33364.870000000003</v>
      </c>
      <c r="J13" s="87">
        <f t="shared" si="3"/>
        <v>3.0225097264250066E-2</v>
      </c>
      <c r="K13" s="118"/>
      <c r="L13" s="182">
        <f t="shared" si="4"/>
        <v>7830.960000000021</v>
      </c>
      <c r="M13" s="183">
        <f t="shared" si="5"/>
        <v>10548</v>
      </c>
      <c r="O13" s="130">
        <f t="shared" si="6"/>
        <v>4</v>
      </c>
      <c r="P13" s="192">
        <f t="shared" si="7"/>
        <v>34203.996480499998</v>
      </c>
      <c r="Q13" s="95">
        <f t="shared" si="8"/>
        <v>2.5149999999999863E-2</v>
      </c>
      <c r="R13" s="132"/>
      <c r="S13" s="193">
        <f t="shared" si="9"/>
        <v>6713.0118439999642</v>
      </c>
      <c r="T13" s="194">
        <f t="shared" si="10"/>
        <v>9042</v>
      </c>
      <c r="V13" s="154">
        <f t="shared" si="11"/>
        <v>5</v>
      </c>
      <c r="W13" s="200">
        <f t="shared" si="12"/>
        <v>34890.64170984603</v>
      </c>
      <c r="X13" s="94">
        <f t="shared" si="13"/>
        <v>2.0074999999999826E-2</v>
      </c>
      <c r="Y13" s="150"/>
      <c r="Z13" s="202">
        <f t="shared" si="14"/>
        <v>5493.1618347682524</v>
      </c>
      <c r="AA13" s="203">
        <f t="shared" si="15"/>
        <v>7399</v>
      </c>
    </row>
    <row r="14" spans="1:27" x14ac:dyDescent="0.25">
      <c r="A14" t="s">
        <v>42</v>
      </c>
      <c r="B14" s="78">
        <v>32707</v>
      </c>
      <c r="C14" s="82">
        <v>7</v>
      </c>
      <c r="D14" s="176">
        <f t="shared" si="0"/>
        <v>33688.21</v>
      </c>
      <c r="E14" s="177">
        <f t="shared" si="1"/>
        <v>6868.4699999999993</v>
      </c>
      <c r="F14" s="178">
        <f t="shared" si="2"/>
        <v>9252</v>
      </c>
      <c r="G14" s="79"/>
      <c r="H14" s="117">
        <v>4</v>
      </c>
      <c r="I14" s="181">
        <v>33865.339999999997</v>
      </c>
      <c r="J14" s="87">
        <f t="shared" si="3"/>
        <v>3.5415660256214163E-2</v>
      </c>
      <c r="K14" s="118"/>
      <c r="L14" s="182">
        <f t="shared" si="4"/>
        <v>8108.3799999999756</v>
      </c>
      <c r="M14" s="183">
        <f t="shared" si="5"/>
        <v>10922</v>
      </c>
      <c r="O14" s="130">
        <f t="shared" si="6"/>
        <v>5</v>
      </c>
      <c r="P14" s="192">
        <f t="shared" si="7"/>
        <v>34717.053300999993</v>
      </c>
      <c r="Q14" s="95">
        <f t="shared" si="8"/>
        <v>2.5149999999999888E-2</v>
      </c>
      <c r="R14" s="132"/>
      <c r="S14" s="193">
        <f t="shared" si="9"/>
        <v>5961.993106999973</v>
      </c>
      <c r="T14" s="194">
        <f t="shared" si="10"/>
        <v>8031</v>
      </c>
      <c r="V14" s="154">
        <f t="shared" si="11"/>
        <v>6</v>
      </c>
      <c r="W14" s="200">
        <f t="shared" si="12"/>
        <v>35413.998146017562</v>
      </c>
      <c r="X14" s="94">
        <f t="shared" si="13"/>
        <v>2.007499999999985E-2</v>
      </c>
      <c r="Y14" s="150"/>
      <c r="Z14" s="202">
        <f t="shared" si="14"/>
        <v>4878.6139151229872</v>
      </c>
      <c r="AA14" s="203">
        <f t="shared" si="15"/>
        <v>6571</v>
      </c>
    </row>
    <row r="15" spans="1:27" x14ac:dyDescent="0.25">
      <c r="A15" t="s">
        <v>43</v>
      </c>
      <c r="B15" s="78">
        <v>33028</v>
      </c>
      <c r="C15" s="82">
        <v>11</v>
      </c>
      <c r="D15" s="176">
        <f t="shared" si="0"/>
        <v>34018.840000000004</v>
      </c>
      <c r="E15" s="177">
        <f t="shared" si="1"/>
        <v>10899.24</v>
      </c>
      <c r="F15" s="178">
        <f t="shared" si="2"/>
        <v>14681</v>
      </c>
      <c r="G15" s="79"/>
      <c r="H15" s="117">
        <v>5</v>
      </c>
      <c r="I15" s="181">
        <v>34373.32</v>
      </c>
      <c r="J15" s="87">
        <f t="shared" si="3"/>
        <v>4.0732711638609656E-2</v>
      </c>
      <c r="K15" s="118"/>
      <c r="L15" s="182">
        <f t="shared" si="4"/>
        <v>14798.519999999997</v>
      </c>
      <c r="M15" s="183">
        <f t="shared" si="5"/>
        <v>19934</v>
      </c>
      <c r="O15" s="130">
        <f t="shared" si="6"/>
        <v>6</v>
      </c>
      <c r="P15" s="192">
        <f t="shared" si="7"/>
        <v>35237.808997999993</v>
      </c>
      <c r="Q15" s="95">
        <f t="shared" si="8"/>
        <v>2.5149999999999808E-2</v>
      </c>
      <c r="R15" s="132"/>
      <c r="S15" s="193">
        <f t="shared" si="9"/>
        <v>9509.3789779999279</v>
      </c>
      <c r="T15" s="194">
        <f t="shared" si="10"/>
        <v>12809</v>
      </c>
      <c r="V15" s="154">
        <f t="shared" si="11"/>
        <v>7</v>
      </c>
      <c r="W15" s="200">
        <f t="shared" si="12"/>
        <v>35945.208013634838</v>
      </c>
      <c r="X15" s="94">
        <f t="shared" si="13"/>
        <v>2.007499999999985E-2</v>
      </c>
      <c r="Y15" s="150"/>
      <c r="Z15" s="202">
        <f t="shared" si="14"/>
        <v>7781.38917198329</v>
      </c>
      <c r="AA15" s="203">
        <f t="shared" si="15"/>
        <v>10482</v>
      </c>
    </row>
    <row r="16" spans="1:27" x14ac:dyDescent="0.25">
      <c r="A16" t="s">
        <v>44</v>
      </c>
      <c r="B16" s="78">
        <v>33341</v>
      </c>
      <c r="C16" s="82">
        <v>2</v>
      </c>
      <c r="D16" s="176">
        <f t="shared" si="0"/>
        <v>34341.230000000003</v>
      </c>
      <c r="E16" s="177">
        <f t="shared" si="1"/>
        <v>2000.46</v>
      </c>
      <c r="F16" s="178">
        <f t="shared" si="2"/>
        <v>2695</v>
      </c>
      <c r="G16" s="79"/>
      <c r="H16" s="117">
        <v>5</v>
      </c>
      <c r="I16" s="181">
        <v>34373.32</v>
      </c>
      <c r="J16" s="87">
        <f t="shared" si="3"/>
        <v>3.0962478629915111E-2</v>
      </c>
      <c r="K16" s="118"/>
      <c r="L16" s="182">
        <f t="shared" si="4"/>
        <v>2064.6399999999994</v>
      </c>
      <c r="M16" s="183">
        <f t="shared" si="5"/>
        <v>2781</v>
      </c>
      <c r="O16" s="130">
        <f t="shared" si="6"/>
        <v>6</v>
      </c>
      <c r="P16" s="192">
        <f t="shared" si="7"/>
        <v>35237.808997999993</v>
      </c>
      <c r="Q16" s="95">
        <f t="shared" si="8"/>
        <v>2.5149999999999808E-2</v>
      </c>
      <c r="R16" s="132"/>
      <c r="S16" s="193">
        <f t="shared" si="9"/>
        <v>1728.9779959999869</v>
      </c>
      <c r="T16" s="194">
        <f t="shared" si="10"/>
        <v>2329</v>
      </c>
      <c r="V16" s="154">
        <f t="shared" si="11"/>
        <v>7</v>
      </c>
      <c r="W16" s="200">
        <f t="shared" si="12"/>
        <v>35945.208013634838</v>
      </c>
      <c r="X16" s="94">
        <f t="shared" si="13"/>
        <v>2.007499999999985E-2</v>
      </c>
      <c r="Y16" s="150"/>
      <c r="Z16" s="202">
        <f t="shared" si="14"/>
        <v>1414.7980312696891</v>
      </c>
      <c r="AA16" s="203">
        <f t="shared" si="15"/>
        <v>1906</v>
      </c>
    </row>
    <row r="17" spans="1:27" x14ac:dyDescent="0.25">
      <c r="A17" t="s">
        <v>45</v>
      </c>
      <c r="B17" s="78">
        <v>33499</v>
      </c>
      <c r="C17" s="82">
        <v>1</v>
      </c>
      <c r="D17" s="176">
        <f t="shared" si="0"/>
        <v>34503.97</v>
      </c>
      <c r="E17" s="177">
        <f t="shared" si="1"/>
        <v>1004.9699999999999</v>
      </c>
      <c r="F17" s="178">
        <f t="shared" si="2"/>
        <v>1354</v>
      </c>
      <c r="G17" s="79"/>
      <c r="H17" s="117">
        <v>6</v>
      </c>
      <c r="I17" s="181">
        <v>34888.92</v>
      </c>
      <c r="J17" s="87">
        <f t="shared" si="3"/>
        <v>4.1491387802620919E-2</v>
      </c>
      <c r="K17" s="118"/>
      <c r="L17" s="182">
        <f t="shared" si="4"/>
        <v>1389.9199999999983</v>
      </c>
      <c r="M17" s="183">
        <f t="shared" si="5"/>
        <v>1872</v>
      </c>
      <c r="O17" s="130">
        <f t="shared" si="6"/>
        <v>7</v>
      </c>
      <c r="P17" s="192">
        <f t="shared" si="7"/>
        <v>35766.376337999995</v>
      </c>
      <c r="Q17" s="95">
        <f t="shared" si="8"/>
        <v>2.5149999999999895E-2</v>
      </c>
      <c r="R17" s="132"/>
      <c r="S17" s="193">
        <f t="shared" si="9"/>
        <v>877.45633799999632</v>
      </c>
      <c r="T17" s="194">
        <f t="shared" si="10"/>
        <v>1182</v>
      </c>
      <c r="V17" s="154">
        <f t="shared" si="11"/>
        <v>8</v>
      </c>
      <c r="W17" s="200">
        <f t="shared" si="12"/>
        <v>36484.386342985337</v>
      </c>
      <c r="X17" s="94">
        <f t="shared" si="13"/>
        <v>2.0074999999999798E-2</v>
      </c>
      <c r="Y17" s="150"/>
      <c r="Z17" s="202">
        <f t="shared" si="14"/>
        <v>718.01000498534268</v>
      </c>
      <c r="AA17" s="203">
        <f t="shared" si="15"/>
        <v>967</v>
      </c>
    </row>
    <row r="18" spans="1:27" x14ac:dyDescent="0.25">
      <c r="A18" t="s">
        <v>46</v>
      </c>
      <c r="B18" s="78">
        <v>33819</v>
      </c>
      <c r="C18" s="82">
        <v>1</v>
      </c>
      <c r="D18" s="176">
        <f t="shared" si="0"/>
        <v>34833.57</v>
      </c>
      <c r="E18" s="177">
        <f t="shared" si="1"/>
        <v>1014.5699999999999</v>
      </c>
      <c r="F18" s="178">
        <f t="shared" si="2"/>
        <v>1367</v>
      </c>
      <c r="G18" s="79"/>
      <c r="H18" s="122">
        <v>6</v>
      </c>
      <c r="I18" s="181">
        <v>34888.92</v>
      </c>
      <c r="J18" s="87">
        <f t="shared" si="3"/>
        <v>3.1636653951920467E-2</v>
      </c>
      <c r="K18" s="118"/>
      <c r="L18" s="182">
        <f t="shared" si="4"/>
        <v>1069.9199999999983</v>
      </c>
      <c r="M18" s="183">
        <f t="shared" si="5"/>
        <v>1441</v>
      </c>
      <c r="O18" s="130">
        <f t="shared" si="6"/>
        <v>7</v>
      </c>
      <c r="P18" s="192">
        <f t="shared" si="7"/>
        <v>35766.376337999995</v>
      </c>
      <c r="Q18" s="95">
        <f t="shared" si="8"/>
        <v>2.5149999999999895E-2</v>
      </c>
      <c r="R18" s="132"/>
      <c r="S18" s="193">
        <f t="shared" si="9"/>
        <v>877.45633799999632</v>
      </c>
      <c r="T18" s="194">
        <f t="shared" si="10"/>
        <v>1182</v>
      </c>
      <c r="V18" s="154">
        <f t="shared" si="11"/>
        <v>8</v>
      </c>
      <c r="W18" s="200">
        <f t="shared" si="12"/>
        <v>36484.386342985337</v>
      </c>
      <c r="X18" s="94">
        <f t="shared" si="13"/>
        <v>2.0074999999999798E-2</v>
      </c>
      <c r="Y18" s="150"/>
      <c r="Z18" s="202">
        <f t="shared" si="14"/>
        <v>718.01000498534268</v>
      </c>
      <c r="AA18" s="203">
        <f t="shared" si="15"/>
        <v>967</v>
      </c>
    </row>
    <row r="19" spans="1:27" x14ac:dyDescent="0.25">
      <c r="A19" t="s">
        <v>47</v>
      </c>
      <c r="B19" s="78">
        <v>34142</v>
      </c>
      <c r="C19" s="82">
        <v>2</v>
      </c>
      <c r="D19" s="176">
        <f t="shared" si="0"/>
        <v>35166.26</v>
      </c>
      <c r="E19" s="177">
        <f t="shared" si="1"/>
        <v>2048.52</v>
      </c>
      <c r="F19" s="178">
        <f t="shared" si="2"/>
        <v>2759</v>
      </c>
      <c r="G19" s="79"/>
      <c r="H19" s="122">
        <v>7</v>
      </c>
      <c r="I19" s="181">
        <v>35412.25</v>
      </c>
      <c r="J19" s="87">
        <f t="shared" si="3"/>
        <v>3.7204908909847109E-2</v>
      </c>
      <c r="K19" s="118"/>
      <c r="L19" s="182">
        <f t="shared" si="4"/>
        <v>2540.5</v>
      </c>
      <c r="M19" s="183">
        <f t="shared" si="5"/>
        <v>3422</v>
      </c>
      <c r="O19" s="130">
        <f t="shared" si="6"/>
        <v>8</v>
      </c>
      <c r="P19" s="192">
        <f t="shared" si="7"/>
        <v>36302.868087499999</v>
      </c>
      <c r="Q19" s="95">
        <f t="shared" si="8"/>
        <v>2.5149999999999974E-2</v>
      </c>
      <c r="R19" s="132"/>
      <c r="S19" s="193">
        <f t="shared" si="9"/>
        <v>1781.2361749999982</v>
      </c>
      <c r="T19" s="194">
        <f t="shared" si="10"/>
        <v>2399</v>
      </c>
      <c r="V19" s="154">
        <f t="shared" si="11"/>
        <v>9</v>
      </c>
      <c r="W19" s="200">
        <f t="shared" si="12"/>
        <v>37031.648164356557</v>
      </c>
      <c r="X19" s="94">
        <f t="shared" si="13"/>
        <v>2.0074999999999864E-2</v>
      </c>
      <c r="Y19" s="150"/>
      <c r="Z19" s="202">
        <f t="shared" si="14"/>
        <v>1457.5601537131151</v>
      </c>
      <c r="AA19" s="203">
        <f t="shared" si="15"/>
        <v>1963</v>
      </c>
    </row>
    <row r="20" spans="1:27" x14ac:dyDescent="0.25">
      <c r="A20" t="s">
        <v>48</v>
      </c>
      <c r="B20" s="78">
        <v>35137</v>
      </c>
      <c r="C20" s="82">
        <v>1</v>
      </c>
      <c r="D20" s="176">
        <f t="shared" si="0"/>
        <v>36191.11</v>
      </c>
      <c r="E20" s="177">
        <f t="shared" si="1"/>
        <v>1054.1099999999999</v>
      </c>
      <c r="F20" s="178">
        <f t="shared" si="2"/>
        <v>1420</v>
      </c>
      <c r="G20" s="79"/>
      <c r="H20" s="117">
        <v>9</v>
      </c>
      <c r="I20" s="181">
        <v>36482.589999999997</v>
      </c>
      <c r="J20" s="87">
        <f t="shared" si="3"/>
        <v>3.8295528929618253E-2</v>
      </c>
      <c r="K20" s="118"/>
      <c r="L20" s="182">
        <f t="shared" si="4"/>
        <v>1345.5899999999965</v>
      </c>
      <c r="M20" s="183">
        <f t="shared" si="5"/>
        <v>1813</v>
      </c>
      <c r="O20" s="130">
        <f t="shared" si="6"/>
        <v>10</v>
      </c>
      <c r="P20" s="192">
        <f t="shared" si="7"/>
        <v>37400.127138499993</v>
      </c>
      <c r="Q20" s="95">
        <f t="shared" si="8"/>
        <v>2.5149999999999898E-2</v>
      </c>
      <c r="R20" s="132"/>
      <c r="S20" s="193">
        <f t="shared" si="9"/>
        <v>917.53713849999622</v>
      </c>
      <c r="T20" s="194">
        <f t="shared" si="10"/>
        <v>1236</v>
      </c>
      <c r="V20" s="154">
        <f t="shared" si="11"/>
        <v>11</v>
      </c>
      <c r="W20" s="200">
        <f t="shared" si="12"/>
        <v>38150.93469080537</v>
      </c>
      <c r="X20" s="94">
        <f t="shared" si="13"/>
        <v>2.0074999999999739E-2</v>
      </c>
      <c r="Y20" s="150"/>
      <c r="Z20" s="202">
        <f t="shared" si="14"/>
        <v>750.80755230537761</v>
      </c>
      <c r="AA20" s="203">
        <f t="shared" si="15"/>
        <v>1011</v>
      </c>
    </row>
    <row r="21" spans="1:27" x14ac:dyDescent="0.25">
      <c r="A21" t="s">
        <v>49</v>
      </c>
      <c r="B21" s="78">
        <v>36222</v>
      </c>
      <c r="C21" s="82">
        <v>4</v>
      </c>
      <c r="D21" s="176">
        <f t="shared" si="0"/>
        <v>37308.660000000003</v>
      </c>
      <c r="E21" s="177">
        <f t="shared" si="1"/>
        <v>4346.6399999999994</v>
      </c>
      <c r="F21" s="178">
        <f t="shared" si="2"/>
        <v>5855</v>
      </c>
      <c r="G21" s="79"/>
      <c r="H21" s="123">
        <v>11</v>
      </c>
      <c r="I21" s="181">
        <v>37585.279999999999</v>
      </c>
      <c r="J21" s="87">
        <f t="shared" si="3"/>
        <v>3.763679531776265E-2</v>
      </c>
      <c r="K21" s="118"/>
      <c r="L21" s="182">
        <f t="shared" si="4"/>
        <v>5453.1199999999953</v>
      </c>
      <c r="M21" s="183">
        <f t="shared" si="5"/>
        <v>7345</v>
      </c>
      <c r="O21" s="130">
        <f t="shared" si="6"/>
        <v>12</v>
      </c>
      <c r="P21" s="192">
        <f t="shared" si="7"/>
        <v>38530.549791999998</v>
      </c>
      <c r="Q21" s="95">
        <f t="shared" si="8"/>
        <v>2.5149999999999978E-2</v>
      </c>
      <c r="R21" s="132"/>
      <c r="S21" s="193">
        <f t="shared" si="9"/>
        <v>3781.0791679999966</v>
      </c>
      <c r="T21" s="194">
        <f t="shared" si="10"/>
        <v>5093</v>
      </c>
      <c r="V21" s="154">
        <f t="shared" si="11"/>
        <v>13</v>
      </c>
      <c r="W21" s="200">
        <f t="shared" si="12"/>
        <v>39304.050579074385</v>
      </c>
      <c r="X21" s="94">
        <f t="shared" si="13"/>
        <v>2.0074999999999652E-2</v>
      </c>
      <c r="Y21" s="150"/>
      <c r="Z21" s="202">
        <f t="shared" si="14"/>
        <v>3094.0031482975464</v>
      </c>
      <c r="AA21" s="203">
        <f t="shared" si="15"/>
        <v>4168</v>
      </c>
    </row>
    <row r="22" spans="1:27" x14ac:dyDescent="0.25">
      <c r="A22" t="s">
        <v>50</v>
      </c>
      <c r="B22" s="78">
        <v>36796</v>
      </c>
      <c r="C22" s="82">
        <v>1</v>
      </c>
      <c r="D22" s="176">
        <f t="shared" si="0"/>
        <v>37899.879999999997</v>
      </c>
      <c r="E22" s="177">
        <f t="shared" si="1"/>
        <v>1103.8799999999999</v>
      </c>
      <c r="F22" s="178">
        <f t="shared" si="2"/>
        <v>1487</v>
      </c>
      <c r="G22" s="79"/>
      <c r="H22" s="123">
        <v>12</v>
      </c>
      <c r="I22" s="181">
        <v>38149.054286653438</v>
      </c>
      <c r="J22" s="87">
        <f t="shared" si="3"/>
        <v>3.6771776460850038E-2</v>
      </c>
      <c r="K22" s="118"/>
      <c r="L22" s="182">
        <f t="shared" si="4"/>
        <v>1353.0542866534379</v>
      </c>
      <c r="M22" s="183">
        <f t="shared" si="5"/>
        <v>1823</v>
      </c>
      <c r="O22" s="130">
        <f t="shared" si="6"/>
        <v>13</v>
      </c>
      <c r="P22" s="192">
        <f t="shared" si="7"/>
        <v>39108.503001962767</v>
      </c>
      <c r="Q22" s="95">
        <f t="shared" si="8"/>
        <v>2.5149999999999863E-2</v>
      </c>
      <c r="R22" s="132"/>
      <c r="S22" s="193">
        <f t="shared" si="9"/>
        <v>959.44871530932869</v>
      </c>
      <c r="T22" s="194">
        <f t="shared" si="10"/>
        <v>1292</v>
      </c>
      <c r="V22" s="154">
        <f t="shared" si="11"/>
        <v>14</v>
      </c>
      <c r="W22" s="200">
        <f t="shared" si="12"/>
        <v>39893.606199727161</v>
      </c>
      <c r="X22" s="94">
        <f t="shared" si="13"/>
        <v>2.0074999999999787E-2</v>
      </c>
      <c r="Y22" s="150"/>
      <c r="Z22" s="202">
        <f t="shared" si="14"/>
        <v>785.10319776439428</v>
      </c>
      <c r="AA22" s="203">
        <f t="shared" si="15"/>
        <v>1058</v>
      </c>
    </row>
    <row r="23" spans="1:27" x14ac:dyDescent="0.25">
      <c r="A23" t="s">
        <v>51</v>
      </c>
      <c r="B23" s="78">
        <v>37945</v>
      </c>
      <c r="C23" s="82">
        <v>1</v>
      </c>
      <c r="D23" s="176">
        <f t="shared" si="0"/>
        <v>39083.35</v>
      </c>
      <c r="E23" s="177">
        <f t="shared" si="1"/>
        <v>1138.3499999999999</v>
      </c>
      <c r="F23" s="178">
        <f t="shared" si="2"/>
        <v>1533</v>
      </c>
      <c r="G23" s="79"/>
      <c r="H23" s="123">
        <v>14</v>
      </c>
      <c r="I23" s="181">
        <v>39302.109452467528</v>
      </c>
      <c r="J23" s="87">
        <f t="shared" si="3"/>
        <v>3.5765172024444014E-2</v>
      </c>
      <c r="K23" s="118"/>
      <c r="L23" s="182">
        <f t="shared" si="4"/>
        <v>1357.1094524675282</v>
      </c>
      <c r="M23" s="183">
        <f t="shared" si="5"/>
        <v>1828</v>
      </c>
      <c r="O23" s="130">
        <f t="shared" si="6"/>
        <v>15</v>
      </c>
      <c r="P23" s="192">
        <f t="shared" si="7"/>
        <v>40290.557505197088</v>
      </c>
      <c r="Q23" s="95">
        <f t="shared" si="8"/>
        <v>2.5150000000000044E-2</v>
      </c>
      <c r="R23" s="132"/>
      <c r="S23" s="193">
        <f t="shared" si="9"/>
        <v>988.44805272956</v>
      </c>
      <c r="T23" s="194">
        <f t="shared" si="10"/>
        <v>1331</v>
      </c>
      <c r="V23" s="154">
        <f t="shared" si="11"/>
        <v>16</v>
      </c>
      <c r="W23" s="200">
        <f t="shared" si="12"/>
        <v>41099.39044711391</v>
      </c>
      <c r="X23" s="94">
        <f t="shared" si="13"/>
        <v>2.0074999999999767E-2</v>
      </c>
      <c r="Y23" s="150"/>
      <c r="Z23" s="202">
        <f t="shared" si="14"/>
        <v>808.83294191682216</v>
      </c>
      <c r="AA23" s="203">
        <f t="shared" si="15"/>
        <v>1089</v>
      </c>
    </row>
    <row r="24" spans="1:27" x14ac:dyDescent="0.25">
      <c r="A24" t="s">
        <v>52</v>
      </c>
      <c r="B24" s="78">
        <v>39084</v>
      </c>
      <c r="C24" s="82">
        <v>1</v>
      </c>
      <c r="D24" s="176">
        <f t="shared" si="0"/>
        <v>40256.520000000004</v>
      </c>
      <c r="E24" s="177">
        <f t="shared" si="1"/>
        <v>1172.52</v>
      </c>
      <c r="F24" s="178">
        <f t="shared" si="2"/>
        <v>1579</v>
      </c>
      <c r="G24" s="79"/>
      <c r="H24" s="123">
        <v>16</v>
      </c>
      <c r="I24" s="181">
        <v>40490.015710668355</v>
      </c>
      <c r="J24" s="87">
        <f t="shared" si="3"/>
        <v>3.5974201992333296E-2</v>
      </c>
      <c r="K24" s="118"/>
      <c r="L24" s="182">
        <f t="shared" si="4"/>
        <v>1406.0157106683546</v>
      </c>
      <c r="M24" s="183">
        <f t="shared" si="5"/>
        <v>1894</v>
      </c>
      <c r="O24" s="130">
        <f t="shared" si="6"/>
        <v>17</v>
      </c>
      <c r="P24" s="192">
        <f t="shared" si="7"/>
        <v>41508.339605791662</v>
      </c>
      <c r="Q24" s="95">
        <f t="shared" si="8"/>
        <v>2.5149999999999947E-2</v>
      </c>
      <c r="R24" s="132"/>
      <c r="S24" s="193">
        <f t="shared" si="9"/>
        <v>1018.323895123307</v>
      </c>
      <c r="T24" s="194">
        <f t="shared" si="10"/>
        <v>1372</v>
      </c>
      <c r="V24" s="154">
        <f t="shared" si="11"/>
        <v>18</v>
      </c>
      <c r="W24" s="200">
        <f t="shared" si="12"/>
        <v>42341.619523377922</v>
      </c>
      <c r="X24" s="94">
        <f t="shared" si="13"/>
        <v>2.0074999999999819E-2</v>
      </c>
      <c r="Y24" s="150"/>
      <c r="Z24" s="202">
        <f t="shared" si="14"/>
        <v>833.27991758626013</v>
      </c>
      <c r="AA24" s="203">
        <f t="shared" si="15"/>
        <v>1122</v>
      </c>
    </row>
    <row r="25" spans="1:27" x14ac:dyDescent="0.25">
      <c r="A25" t="s">
        <v>53</v>
      </c>
      <c r="B25" s="78">
        <v>39870</v>
      </c>
      <c r="C25" s="82">
        <v>2</v>
      </c>
      <c r="D25" s="176">
        <f t="shared" si="0"/>
        <v>41066.1</v>
      </c>
      <c r="E25" s="177">
        <f t="shared" si="1"/>
        <v>2392.1999999999998</v>
      </c>
      <c r="F25" s="178">
        <f t="shared" si="2"/>
        <v>3222</v>
      </c>
      <c r="G25" s="79"/>
      <c r="H25" s="123">
        <v>17</v>
      </c>
      <c r="I25" s="181">
        <v>41097.365946328377</v>
      </c>
      <c r="J25" s="87">
        <f t="shared" si="3"/>
        <v>3.0784197299432572E-2</v>
      </c>
      <c r="K25" s="118"/>
      <c r="L25" s="182">
        <f t="shared" si="4"/>
        <v>2454.7318926567532</v>
      </c>
      <c r="M25" s="183">
        <f t="shared" si="5"/>
        <v>3307</v>
      </c>
      <c r="O25" s="130">
        <f t="shared" si="6"/>
        <v>18</v>
      </c>
      <c r="P25" s="192">
        <f t="shared" si="7"/>
        <v>42130.964699878532</v>
      </c>
      <c r="Q25" s="95">
        <f t="shared" si="8"/>
        <v>2.5149999999999919E-2</v>
      </c>
      <c r="R25" s="132"/>
      <c r="S25" s="193">
        <f t="shared" si="9"/>
        <v>2067.1975071003108</v>
      </c>
      <c r="T25" s="194">
        <f t="shared" si="10"/>
        <v>2785</v>
      </c>
      <c r="V25" s="154">
        <f t="shared" si="11"/>
        <v>19</v>
      </c>
      <c r="W25" s="200">
        <f t="shared" si="12"/>
        <v>42976.743816228591</v>
      </c>
      <c r="X25" s="94">
        <f t="shared" si="13"/>
        <v>2.0074999999999933E-2</v>
      </c>
      <c r="Y25" s="150"/>
      <c r="Z25" s="202">
        <f t="shared" si="14"/>
        <v>1691.5582327001175</v>
      </c>
      <c r="AA25" s="203">
        <f t="shared" si="15"/>
        <v>2279</v>
      </c>
    </row>
    <row r="26" spans="1:27" x14ac:dyDescent="0.25">
      <c r="A26" t="s">
        <v>54</v>
      </c>
      <c r="B26" s="78">
        <v>41443</v>
      </c>
      <c r="C26" s="82">
        <v>1</v>
      </c>
      <c r="D26" s="176">
        <f t="shared" si="0"/>
        <v>42686.29</v>
      </c>
      <c r="E26" s="177">
        <f t="shared" si="1"/>
        <v>1243.29</v>
      </c>
      <c r="F26" s="178">
        <f t="shared" si="2"/>
        <v>1675</v>
      </c>
      <c r="G26" s="79"/>
      <c r="H26" s="122">
        <v>20</v>
      </c>
      <c r="I26" s="181">
        <v>42974.626839536977</v>
      </c>
      <c r="J26" s="87">
        <f t="shared" si="3"/>
        <v>3.6957431641941388E-2</v>
      </c>
      <c r="K26" s="118"/>
      <c r="L26" s="182">
        <f t="shared" si="4"/>
        <v>1531.6268395369771</v>
      </c>
      <c r="M26" s="183">
        <f t="shared" si="5"/>
        <v>2063</v>
      </c>
      <c r="O26" s="130">
        <f t="shared" si="6"/>
        <v>21</v>
      </c>
      <c r="P26" s="192">
        <f t="shared" si="7"/>
        <v>44055.438704551329</v>
      </c>
      <c r="Q26" s="95">
        <f t="shared" si="8"/>
        <v>2.5149999999999919E-2</v>
      </c>
      <c r="R26" s="132"/>
      <c r="S26" s="193">
        <f t="shared" si="9"/>
        <v>1080.8118650143515</v>
      </c>
      <c r="T26" s="194">
        <f t="shared" si="10"/>
        <v>1456</v>
      </c>
      <c r="V26" s="154">
        <f t="shared" si="11"/>
        <v>22</v>
      </c>
      <c r="W26" s="200">
        <f t="shared" si="12"/>
        <v>44939.851636545187</v>
      </c>
      <c r="X26" s="94">
        <f t="shared" si="13"/>
        <v>2.0074999999999784E-2</v>
      </c>
      <c r="Y26" s="150"/>
      <c r="Z26" s="202">
        <f t="shared" si="14"/>
        <v>884.41293199385836</v>
      </c>
      <c r="AA26" s="203">
        <f t="shared" si="15"/>
        <v>1191</v>
      </c>
    </row>
    <row r="27" spans="1:27" x14ac:dyDescent="0.25">
      <c r="A27" t="s">
        <v>55</v>
      </c>
      <c r="B27" s="78">
        <v>43723</v>
      </c>
      <c r="C27" s="82">
        <v>4</v>
      </c>
      <c r="D27" s="176">
        <f t="shared" si="0"/>
        <v>45034.69</v>
      </c>
      <c r="E27" s="177">
        <f t="shared" si="1"/>
        <v>5246.76</v>
      </c>
      <c r="F27" s="178">
        <f t="shared" si="2"/>
        <v>7067</v>
      </c>
      <c r="G27" s="79"/>
      <c r="H27" s="117">
        <v>24</v>
      </c>
      <c r="I27" s="181">
        <v>45611.7</v>
      </c>
      <c r="J27" s="87">
        <f t="shared" si="3"/>
        <v>4.3196944399972487E-2</v>
      </c>
      <c r="K27" s="118"/>
      <c r="L27" s="182">
        <f t="shared" si="4"/>
        <v>7554.7999999999884</v>
      </c>
      <c r="M27" s="183">
        <f t="shared" si="5"/>
        <v>10176</v>
      </c>
      <c r="O27" s="130">
        <f t="shared" si="6"/>
        <v>25</v>
      </c>
      <c r="P27" s="192">
        <f t="shared" si="7"/>
        <v>46758.834254999994</v>
      </c>
      <c r="Q27" s="95">
        <f t="shared" si="8"/>
        <v>2.514999999999994E-2</v>
      </c>
      <c r="R27" s="132"/>
      <c r="S27" s="193">
        <f t="shared" si="9"/>
        <v>4588.5370199999888</v>
      </c>
      <c r="T27" s="194">
        <f t="shared" si="10"/>
        <v>6181</v>
      </c>
      <c r="V27" s="154">
        <f t="shared" si="11"/>
        <v>26</v>
      </c>
      <c r="W27" s="200">
        <f t="shared" si="12"/>
        <v>47697.517852669109</v>
      </c>
      <c r="X27" s="94">
        <f t="shared" si="13"/>
        <v>2.0074999999999777E-2</v>
      </c>
      <c r="Y27" s="150"/>
      <c r="Z27" s="202">
        <f t="shared" si="14"/>
        <v>3754.7343906764581</v>
      </c>
      <c r="AA27" s="203">
        <f t="shared" si="15"/>
        <v>5058</v>
      </c>
    </row>
    <row r="28" spans="1:27" x14ac:dyDescent="0.25">
      <c r="B28" s="78"/>
      <c r="D28" s="176"/>
      <c r="E28" s="177"/>
      <c r="F28" s="178"/>
      <c r="G28" s="79"/>
      <c r="H28" s="117"/>
      <c r="I28" s="181"/>
      <c r="J28" s="87"/>
      <c r="K28" s="118"/>
      <c r="L28" s="182"/>
      <c r="M28" s="183"/>
      <c r="O28" s="130"/>
      <c r="P28" s="192"/>
      <c r="Q28" s="95"/>
      <c r="R28" s="132"/>
      <c r="S28" s="193"/>
      <c r="T28" s="194"/>
      <c r="V28" s="154"/>
      <c r="W28" s="200"/>
      <c r="X28" s="94"/>
      <c r="Y28" s="150"/>
      <c r="Z28" s="202"/>
      <c r="AA28" s="203"/>
    </row>
    <row r="29" spans="1:27" x14ac:dyDescent="0.25">
      <c r="A29" t="s">
        <v>56</v>
      </c>
      <c r="B29" s="78">
        <v>35437</v>
      </c>
      <c r="C29" s="82">
        <v>9</v>
      </c>
      <c r="D29" s="176">
        <f t="shared" ref="D29:D44" si="16">+B29*1.03</f>
        <v>36500.11</v>
      </c>
      <c r="E29" s="177">
        <f t="shared" ref="E29:E44" si="17">+B29*$E$3*C29</f>
        <v>9567.99</v>
      </c>
      <c r="F29" s="178">
        <f t="shared" ref="F29:F44" si="18">ROUND(E29*(1+$F$3),0)</f>
        <v>12888</v>
      </c>
      <c r="G29" s="79"/>
      <c r="H29" s="117">
        <v>3</v>
      </c>
      <c r="I29" s="181">
        <v>36508.083324999992</v>
      </c>
      <c r="J29" s="87">
        <f t="shared" ref="J29:J44" si="19">(I29-B29)/B29</f>
        <v>3.0224999999999783E-2</v>
      </c>
      <c r="K29" s="118"/>
      <c r="L29" s="182">
        <f t="shared" ref="L29:L44" si="20">(I29-B29)*$C29</f>
        <v>9639.749924999931</v>
      </c>
      <c r="M29" s="183">
        <f t="shared" ref="M29:M44" si="21">ROUND(L29*(1+M$3),0)</f>
        <v>12985</v>
      </c>
      <c r="O29" s="130">
        <f t="shared" ref="O29:O44" si="22">+H29+1</f>
        <v>4</v>
      </c>
      <c r="P29" s="192">
        <f t="shared" ref="P29:P44" si="23">+((I29*1.015)*1.01)</f>
        <v>37426.261620623736</v>
      </c>
      <c r="Q29" s="95">
        <f t="shared" ref="Q29:Q44" si="24">(P29-I29)/I29</f>
        <v>2.5149999999999839E-2</v>
      </c>
      <c r="R29" s="132"/>
      <c r="S29" s="193">
        <f t="shared" ref="S29:S44" si="25">(P29-I29)*$C29</f>
        <v>8263.6046606136952</v>
      </c>
      <c r="T29" s="194">
        <f t="shared" ref="T29:T44" si="26">ROUND(S29*(1+T$3),0)</f>
        <v>11131</v>
      </c>
      <c r="V29" s="154">
        <f t="shared" ref="V29:V44" si="27">+O29+1</f>
        <v>5</v>
      </c>
      <c r="W29" s="200">
        <f t="shared" ref="W29:W44" si="28">+((P29*1.015)*1.005)</f>
        <v>38177.593822657756</v>
      </c>
      <c r="X29" s="94">
        <f t="shared" ref="X29:X44" si="29">(W29-P29)/P29</f>
        <v>2.0074999999999964E-2</v>
      </c>
      <c r="Y29" s="150"/>
      <c r="Z29" s="202">
        <f t="shared" ref="Z29:Z44" si="30">(W29-P29)*$C29</f>
        <v>6761.9898183061814</v>
      </c>
      <c r="AA29" s="203">
        <f t="shared" ref="AA29:AA44" si="31">ROUND(Z29*(1+AA$3),0)</f>
        <v>9108</v>
      </c>
    </row>
    <row r="30" spans="1:27" x14ac:dyDescent="0.25">
      <c r="A30" t="s">
        <v>57</v>
      </c>
      <c r="B30" s="78">
        <v>35788</v>
      </c>
      <c r="C30" s="82">
        <v>5</v>
      </c>
      <c r="D30" s="176">
        <f t="shared" si="16"/>
        <v>36861.64</v>
      </c>
      <c r="E30" s="177">
        <f t="shared" si="17"/>
        <v>5368.1999999999989</v>
      </c>
      <c r="F30" s="178">
        <f t="shared" si="18"/>
        <v>7231</v>
      </c>
      <c r="G30" s="79"/>
      <c r="H30" s="117">
        <v>4</v>
      </c>
      <c r="I30" s="181">
        <v>37055.704574874988</v>
      </c>
      <c r="J30" s="87">
        <f t="shared" si="19"/>
        <v>3.5422615817452437E-2</v>
      </c>
      <c r="K30" s="118"/>
      <c r="L30" s="182">
        <f t="shared" si="20"/>
        <v>6338.5228743749394</v>
      </c>
      <c r="M30" s="183">
        <f t="shared" si="21"/>
        <v>8538</v>
      </c>
      <c r="O30" s="130">
        <f t="shared" si="22"/>
        <v>5</v>
      </c>
      <c r="P30" s="192">
        <f t="shared" si="23"/>
        <v>37987.655544933092</v>
      </c>
      <c r="Q30" s="95">
        <f t="shared" si="24"/>
        <v>2.5149999999999943E-2</v>
      </c>
      <c r="R30" s="132"/>
      <c r="S30" s="193">
        <f t="shared" si="25"/>
        <v>4659.7548502905192</v>
      </c>
      <c r="T30" s="194">
        <f t="shared" si="26"/>
        <v>6277</v>
      </c>
      <c r="V30" s="154">
        <f t="shared" si="27"/>
        <v>6</v>
      </c>
      <c r="W30" s="200">
        <f t="shared" si="28"/>
        <v>38750.257729997618</v>
      </c>
      <c r="X30" s="94">
        <f t="shared" si="29"/>
        <v>2.007499999999986E-2</v>
      </c>
      <c r="Y30" s="150"/>
      <c r="Z30" s="202">
        <f t="shared" si="30"/>
        <v>3813.0109253226328</v>
      </c>
      <c r="AA30" s="203">
        <f t="shared" si="31"/>
        <v>5136</v>
      </c>
    </row>
    <row r="31" spans="1:27" x14ac:dyDescent="0.25">
      <c r="A31" t="s">
        <v>58</v>
      </c>
      <c r="B31" s="78">
        <v>36139</v>
      </c>
      <c r="C31" s="82">
        <v>9</v>
      </c>
      <c r="D31" s="176">
        <f t="shared" si="16"/>
        <v>37223.17</v>
      </c>
      <c r="E31" s="177">
        <f t="shared" si="17"/>
        <v>9757.5300000000007</v>
      </c>
      <c r="F31" s="178">
        <f t="shared" si="18"/>
        <v>13143</v>
      </c>
      <c r="G31" s="79"/>
      <c r="H31" s="117">
        <v>5</v>
      </c>
      <c r="I31" s="181">
        <v>37611.54014349811</v>
      </c>
      <c r="J31" s="87">
        <f t="shared" si="19"/>
        <v>4.0746565856778286E-2</v>
      </c>
      <c r="K31" s="118"/>
      <c r="L31" s="182">
        <f t="shared" si="20"/>
        <v>13252.861291482994</v>
      </c>
      <c r="M31" s="183">
        <f t="shared" si="21"/>
        <v>17852</v>
      </c>
      <c r="O31" s="130">
        <f t="shared" si="22"/>
        <v>6</v>
      </c>
      <c r="P31" s="192">
        <f t="shared" si="23"/>
        <v>38557.470378107086</v>
      </c>
      <c r="Q31" s="95">
        <f t="shared" si="24"/>
        <v>2.5149999999999943E-2</v>
      </c>
      <c r="R31" s="132"/>
      <c r="S31" s="193">
        <f t="shared" si="25"/>
        <v>8513.3721114807777</v>
      </c>
      <c r="T31" s="194">
        <f t="shared" si="26"/>
        <v>11468</v>
      </c>
      <c r="V31" s="154">
        <f t="shared" si="27"/>
        <v>7</v>
      </c>
      <c r="W31" s="200">
        <f t="shared" si="28"/>
        <v>39331.511595947581</v>
      </c>
      <c r="X31" s="94">
        <f t="shared" si="29"/>
        <v>2.0074999999999874E-2</v>
      </c>
      <c r="Y31" s="150"/>
      <c r="Z31" s="202">
        <f t="shared" si="30"/>
        <v>6966.3709605644544</v>
      </c>
      <c r="AA31" s="203">
        <f t="shared" si="31"/>
        <v>9384</v>
      </c>
    </row>
    <row r="32" spans="1:27" x14ac:dyDescent="0.25">
      <c r="A32" t="s">
        <v>59</v>
      </c>
      <c r="B32" s="78">
        <v>36482</v>
      </c>
      <c r="C32" s="82">
        <v>3</v>
      </c>
      <c r="D32" s="176">
        <f t="shared" si="16"/>
        <v>37576.46</v>
      </c>
      <c r="E32" s="177">
        <f t="shared" si="17"/>
        <v>3283.38</v>
      </c>
      <c r="F32" s="178">
        <f t="shared" si="18"/>
        <v>4423</v>
      </c>
      <c r="G32" s="79"/>
      <c r="H32" s="117">
        <v>5</v>
      </c>
      <c r="I32" s="181">
        <v>37611.54014349811</v>
      </c>
      <c r="J32" s="87">
        <f t="shared" si="19"/>
        <v>3.0961574022753971E-2</v>
      </c>
      <c r="K32" s="118"/>
      <c r="L32" s="182">
        <f t="shared" si="20"/>
        <v>3388.6204304943312</v>
      </c>
      <c r="M32" s="183">
        <f t="shared" si="21"/>
        <v>4564</v>
      </c>
      <c r="O32" s="130">
        <f t="shared" si="22"/>
        <v>6</v>
      </c>
      <c r="P32" s="192">
        <f t="shared" si="23"/>
        <v>38557.470378107086</v>
      </c>
      <c r="Q32" s="95">
        <f t="shared" si="24"/>
        <v>2.5149999999999943E-2</v>
      </c>
      <c r="R32" s="132"/>
      <c r="S32" s="193">
        <f t="shared" si="25"/>
        <v>2837.7907038269259</v>
      </c>
      <c r="T32" s="194">
        <f t="shared" si="26"/>
        <v>3823</v>
      </c>
      <c r="V32" s="154">
        <f t="shared" si="27"/>
        <v>7</v>
      </c>
      <c r="W32" s="200">
        <f t="shared" si="28"/>
        <v>39331.511595947581</v>
      </c>
      <c r="X32" s="94">
        <f t="shared" si="29"/>
        <v>2.0074999999999874E-2</v>
      </c>
      <c r="Y32" s="150"/>
      <c r="Z32" s="202">
        <f t="shared" si="30"/>
        <v>2322.1236535214848</v>
      </c>
      <c r="AA32" s="203">
        <f t="shared" si="31"/>
        <v>3128</v>
      </c>
    </row>
    <row r="33" spans="1:27" x14ac:dyDescent="0.25">
      <c r="A33" t="s">
        <v>60</v>
      </c>
      <c r="B33" s="78">
        <v>36654</v>
      </c>
      <c r="C33" s="82">
        <v>1</v>
      </c>
      <c r="D33" s="176">
        <f t="shared" si="16"/>
        <v>37753.620000000003</v>
      </c>
      <c r="E33" s="177">
        <f t="shared" si="17"/>
        <v>1099.6199999999999</v>
      </c>
      <c r="F33" s="178">
        <f t="shared" si="18"/>
        <v>1481</v>
      </c>
      <c r="G33" s="79"/>
      <c r="H33" s="117">
        <v>6</v>
      </c>
      <c r="I33" s="181">
        <v>38175.713245650579</v>
      </c>
      <c r="J33" s="87">
        <f t="shared" si="19"/>
        <v>4.1515612092829668E-2</v>
      </c>
      <c r="K33" s="118"/>
      <c r="L33" s="182">
        <f t="shared" si="20"/>
        <v>1521.7132456505788</v>
      </c>
      <c r="M33" s="183">
        <f t="shared" si="21"/>
        <v>2050</v>
      </c>
      <c r="O33" s="130">
        <f t="shared" si="22"/>
        <v>7</v>
      </c>
      <c r="P33" s="192">
        <f t="shared" si="23"/>
        <v>39135.832433778683</v>
      </c>
      <c r="Q33" s="95">
        <f t="shared" si="24"/>
        <v>2.5149999999999808E-2</v>
      </c>
      <c r="R33" s="132"/>
      <c r="S33" s="193">
        <f t="shared" si="25"/>
        <v>960.11918812810472</v>
      </c>
      <c r="T33" s="194">
        <f t="shared" si="26"/>
        <v>1293</v>
      </c>
      <c r="V33" s="154">
        <f t="shared" si="27"/>
        <v>8</v>
      </c>
      <c r="W33" s="200">
        <f t="shared" si="28"/>
        <v>39921.48426988678</v>
      </c>
      <c r="X33" s="94">
        <f t="shared" si="29"/>
        <v>2.0074999999999722E-2</v>
      </c>
      <c r="Y33" s="150"/>
      <c r="Z33" s="202">
        <f t="shared" si="30"/>
        <v>785.65183610809618</v>
      </c>
      <c r="AA33" s="203">
        <f t="shared" si="31"/>
        <v>1058</v>
      </c>
    </row>
    <row r="34" spans="1:27" x14ac:dyDescent="0.25">
      <c r="A34" t="s">
        <v>61</v>
      </c>
      <c r="B34" s="78">
        <v>37718</v>
      </c>
      <c r="C34" s="82">
        <v>1</v>
      </c>
      <c r="D34" s="176">
        <f t="shared" si="16"/>
        <v>38849.54</v>
      </c>
      <c r="E34" s="177">
        <f t="shared" si="17"/>
        <v>1131.54</v>
      </c>
      <c r="F34" s="178">
        <f t="shared" si="18"/>
        <v>1524</v>
      </c>
      <c r="G34" s="79"/>
      <c r="H34" s="122">
        <v>8</v>
      </c>
      <c r="I34" s="181">
        <v>39329.574178500356</v>
      </c>
      <c r="J34" s="87">
        <f t="shared" si="19"/>
        <v>4.2726925566052169E-2</v>
      </c>
      <c r="K34" s="118"/>
      <c r="L34" s="182">
        <f t="shared" si="20"/>
        <v>1611.5741785003556</v>
      </c>
      <c r="M34" s="183">
        <f t="shared" si="21"/>
        <v>2171</v>
      </c>
      <c r="O34" s="130">
        <f t="shared" si="22"/>
        <v>9</v>
      </c>
      <c r="P34" s="192">
        <f t="shared" si="23"/>
        <v>40318.71296908964</v>
      </c>
      <c r="Q34" s="95">
        <f t="shared" si="24"/>
        <v>2.5150000000000009E-2</v>
      </c>
      <c r="R34" s="132"/>
      <c r="S34" s="193">
        <f t="shared" si="25"/>
        <v>989.13879058928433</v>
      </c>
      <c r="T34" s="194">
        <f t="shared" si="26"/>
        <v>1332</v>
      </c>
      <c r="V34" s="154">
        <f t="shared" si="27"/>
        <v>10</v>
      </c>
      <c r="W34" s="200">
        <f t="shared" si="28"/>
        <v>41128.111131944104</v>
      </c>
      <c r="X34" s="94">
        <f t="shared" si="29"/>
        <v>2.0074999999999746E-2</v>
      </c>
      <c r="Y34" s="150"/>
      <c r="Z34" s="202">
        <f t="shared" si="30"/>
        <v>809.39816285446432</v>
      </c>
      <c r="AA34" s="203">
        <f t="shared" si="31"/>
        <v>1090</v>
      </c>
    </row>
    <row r="35" spans="1:27" x14ac:dyDescent="0.25">
      <c r="A35" t="s">
        <v>62</v>
      </c>
      <c r="B35" s="78">
        <v>38080</v>
      </c>
      <c r="C35" s="82">
        <v>1</v>
      </c>
      <c r="D35" s="176">
        <f t="shared" si="16"/>
        <v>39222.400000000001</v>
      </c>
      <c r="E35" s="177">
        <f t="shared" si="17"/>
        <v>1142.3999999999999</v>
      </c>
      <c r="F35" s="178">
        <f t="shared" si="18"/>
        <v>1539</v>
      </c>
      <c r="G35" s="79"/>
      <c r="H35" s="123">
        <v>8</v>
      </c>
      <c r="I35" s="181">
        <v>39329.574178500356</v>
      </c>
      <c r="J35" s="87">
        <f t="shared" si="19"/>
        <v>3.2814447964820262E-2</v>
      </c>
      <c r="K35" s="118"/>
      <c r="L35" s="182">
        <f t="shared" si="20"/>
        <v>1249.5741785003556</v>
      </c>
      <c r="M35" s="183">
        <f t="shared" si="21"/>
        <v>1683</v>
      </c>
      <c r="O35" s="130">
        <f t="shared" si="22"/>
        <v>9</v>
      </c>
      <c r="P35" s="192">
        <f t="shared" si="23"/>
        <v>40318.71296908964</v>
      </c>
      <c r="Q35" s="95">
        <f t="shared" si="24"/>
        <v>2.5150000000000009E-2</v>
      </c>
      <c r="R35" s="132"/>
      <c r="S35" s="193">
        <f t="shared" si="25"/>
        <v>989.13879058928433</v>
      </c>
      <c r="T35" s="194">
        <f t="shared" si="26"/>
        <v>1332</v>
      </c>
      <c r="V35" s="154">
        <f t="shared" si="27"/>
        <v>10</v>
      </c>
      <c r="W35" s="200">
        <f t="shared" si="28"/>
        <v>41128.111131944104</v>
      </c>
      <c r="X35" s="94">
        <f t="shared" si="29"/>
        <v>2.0074999999999746E-2</v>
      </c>
      <c r="Y35" s="150"/>
      <c r="Z35" s="202">
        <f t="shared" si="30"/>
        <v>809.39816285446432</v>
      </c>
      <c r="AA35" s="203">
        <f t="shared" si="31"/>
        <v>1090</v>
      </c>
    </row>
    <row r="36" spans="1:27" x14ac:dyDescent="0.25">
      <c r="A36" t="s">
        <v>63</v>
      </c>
      <c r="B36" s="78">
        <v>39007</v>
      </c>
      <c r="C36" s="82">
        <v>1</v>
      </c>
      <c r="D36" s="176">
        <f t="shared" si="16"/>
        <v>40177.21</v>
      </c>
      <c r="E36" s="177">
        <f t="shared" si="17"/>
        <v>1170.21</v>
      </c>
      <c r="F36" s="178">
        <f t="shared" si="18"/>
        <v>1576</v>
      </c>
      <c r="G36" s="79"/>
      <c r="H36" s="123">
        <v>10</v>
      </c>
      <c r="I36" s="181">
        <v>40518.310558045523</v>
      </c>
      <c r="J36" s="87">
        <f t="shared" si="19"/>
        <v>3.8744598611672856E-2</v>
      </c>
      <c r="K36" s="118"/>
      <c r="L36" s="182">
        <f t="shared" si="20"/>
        <v>1511.3105580455231</v>
      </c>
      <c r="M36" s="183">
        <f t="shared" si="21"/>
        <v>2036</v>
      </c>
      <c r="O36" s="130">
        <f t="shared" si="22"/>
        <v>11</v>
      </c>
      <c r="P36" s="192">
        <f t="shared" si="23"/>
        <v>41537.346068580358</v>
      </c>
      <c r="Q36" s="95">
        <f t="shared" si="24"/>
        <v>2.5149999999999763E-2</v>
      </c>
      <c r="R36" s="132"/>
      <c r="S36" s="193">
        <f t="shared" si="25"/>
        <v>1019.0355105348353</v>
      </c>
      <c r="T36" s="194">
        <f t="shared" si="26"/>
        <v>1373</v>
      </c>
      <c r="V36" s="154">
        <f t="shared" si="27"/>
        <v>12</v>
      </c>
      <c r="W36" s="200">
        <f t="shared" si="28"/>
        <v>42371.208290907103</v>
      </c>
      <c r="X36" s="94">
        <f t="shared" si="29"/>
        <v>2.0074999999999857E-2</v>
      </c>
      <c r="Y36" s="150"/>
      <c r="Z36" s="202">
        <f t="shared" si="30"/>
        <v>833.86222232674481</v>
      </c>
      <c r="AA36" s="203">
        <f t="shared" si="31"/>
        <v>1123</v>
      </c>
    </row>
    <row r="37" spans="1:27" x14ac:dyDescent="0.25">
      <c r="A37" t="s">
        <v>64</v>
      </c>
      <c r="B37" s="78">
        <v>39622</v>
      </c>
      <c r="C37" s="82">
        <v>2</v>
      </c>
      <c r="D37" s="176">
        <f t="shared" si="16"/>
        <v>40810.660000000003</v>
      </c>
      <c r="E37" s="177">
        <f t="shared" si="17"/>
        <v>2377.3199999999997</v>
      </c>
      <c r="F37" s="178">
        <f t="shared" si="18"/>
        <v>3202</v>
      </c>
      <c r="G37" s="79"/>
      <c r="H37" s="123">
        <v>11</v>
      </c>
      <c r="I37" s="181">
        <v>41126.085216416199</v>
      </c>
      <c r="J37" s="87">
        <f t="shared" si="19"/>
        <v>3.7960860542531893E-2</v>
      </c>
      <c r="K37" s="118"/>
      <c r="L37" s="182">
        <f t="shared" si="20"/>
        <v>3008.1704328323976</v>
      </c>
      <c r="M37" s="183">
        <f t="shared" si="21"/>
        <v>4052</v>
      </c>
      <c r="O37" s="130">
        <f t="shared" si="22"/>
        <v>12</v>
      </c>
      <c r="P37" s="192">
        <f t="shared" si="23"/>
        <v>42160.406259609059</v>
      </c>
      <c r="Q37" s="95">
        <f t="shared" si="24"/>
        <v>2.5149999999999822E-2</v>
      </c>
      <c r="R37" s="132"/>
      <c r="S37" s="193">
        <f t="shared" si="25"/>
        <v>2068.6420863857202</v>
      </c>
      <c r="T37" s="194">
        <f t="shared" si="26"/>
        <v>2786</v>
      </c>
      <c r="V37" s="154">
        <f t="shared" si="27"/>
        <v>13</v>
      </c>
      <c r="W37" s="200">
        <f t="shared" si="28"/>
        <v>43006.776415270702</v>
      </c>
      <c r="X37" s="94">
        <f t="shared" si="29"/>
        <v>2.0074999999999798E-2</v>
      </c>
      <c r="Y37" s="150"/>
      <c r="Z37" s="202">
        <f t="shared" si="30"/>
        <v>1692.7403113232867</v>
      </c>
      <c r="AA37" s="203">
        <f t="shared" si="31"/>
        <v>2280</v>
      </c>
    </row>
    <row r="38" spans="1:27" x14ac:dyDescent="0.25">
      <c r="A38" t="s">
        <v>65</v>
      </c>
      <c r="B38" s="78">
        <v>40232</v>
      </c>
      <c r="C38" s="82">
        <v>1</v>
      </c>
      <c r="D38" s="176">
        <f t="shared" si="16"/>
        <v>41438.959999999999</v>
      </c>
      <c r="E38" s="177">
        <f t="shared" si="17"/>
        <v>1206.96</v>
      </c>
      <c r="F38" s="178">
        <f t="shared" si="18"/>
        <v>1626</v>
      </c>
      <c r="G38" s="79"/>
      <c r="H38" s="123">
        <v>12</v>
      </c>
      <c r="I38" s="181">
        <v>41742.976494662435</v>
      </c>
      <c r="J38" s="87">
        <f t="shared" si="19"/>
        <v>3.7556584178326573E-2</v>
      </c>
      <c r="K38" s="118"/>
      <c r="L38" s="182">
        <f t="shared" si="20"/>
        <v>1510.9764946624346</v>
      </c>
      <c r="M38" s="183">
        <f t="shared" si="21"/>
        <v>2035</v>
      </c>
      <c r="O38" s="130">
        <f t="shared" si="22"/>
        <v>13</v>
      </c>
      <c r="P38" s="192">
        <f t="shared" si="23"/>
        <v>42792.812353503192</v>
      </c>
      <c r="Q38" s="95">
        <f t="shared" si="24"/>
        <v>2.5149999999999929E-2</v>
      </c>
      <c r="R38" s="132"/>
      <c r="S38" s="193">
        <f t="shared" si="25"/>
        <v>1049.8358588407573</v>
      </c>
      <c r="T38" s="194">
        <f t="shared" si="26"/>
        <v>1414</v>
      </c>
      <c r="V38" s="154">
        <f t="shared" si="27"/>
        <v>14</v>
      </c>
      <c r="W38" s="200">
        <f t="shared" si="28"/>
        <v>43651.878061499759</v>
      </c>
      <c r="X38" s="94">
        <f t="shared" si="29"/>
        <v>2.0074999999999791E-2</v>
      </c>
      <c r="Y38" s="150"/>
      <c r="Z38" s="202">
        <f t="shared" si="30"/>
        <v>859.06570799656765</v>
      </c>
      <c r="AA38" s="203">
        <f t="shared" si="31"/>
        <v>1157</v>
      </c>
    </row>
    <row r="39" spans="1:27" x14ac:dyDescent="0.25">
      <c r="A39" t="s">
        <v>66</v>
      </c>
      <c r="B39" s="78">
        <v>40848</v>
      </c>
      <c r="C39" s="82">
        <v>1</v>
      </c>
      <c r="D39" s="176">
        <f t="shared" si="16"/>
        <v>42073.440000000002</v>
      </c>
      <c r="E39" s="177">
        <f t="shared" si="17"/>
        <v>1225.44</v>
      </c>
      <c r="F39" s="178">
        <f t="shared" si="18"/>
        <v>1651</v>
      </c>
      <c r="G39" s="79"/>
      <c r="H39" s="123">
        <v>13</v>
      </c>
      <c r="I39" s="181">
        <v>42369.121142082367</v>
      </c>
      <c r="J39" s="87">
        <f t="shared" si="19"/>
        <v>3.7238570850038372E-2</v>
      </c>
      <c r="K39" s="118"/>
      <c r="L39" s="182">
        <f t="shared" si="20"/>
        <v>1521.1211420823674</v>
      </c>
      <c r="M39" s="183">
        <f t="shared" si="21"/>
        <v>2049</v>
      </c>
      <c r="O39" s="130">
        <f t="shared" si="22"/>
        <v>14</v>
      </c>
      <c r="P39" s="192">
        <f t="shared" si="23"/>
        <v>43434.70453880573</v>
      </c>
      <c r="Q39" s="95">
        <f t="shared" si="24"/>
        <v>2.5149999999999798E-2</v>
      </c>
      <c r="R39" s="132"/>
      <c r="S39" s="193">
        <f t="shared" si="25"/>
        <v>1065.583396723363</v>
      </c>
      <c r="T39" s="194">
        <f t="shared" si="26"/>
        <v>1435</v>
      </c>
      <c r="V39" s="154">
        <f t="shared" si="27"/>
        <v>15</v>
      </c>
      <c r="W39" s="200">
        <f t="shared" si="28"/>
        <v>44306.656232422247</v>
      </c>
      <c r="X39" s="94">
        <f t="shared" si="29"/>
        <v>2.0074999999999801E-2</v>
      </c>
      <c r="Y39" s="150"/>
      <c r="Z39" s="202">
        <f t="shared" si="30"/>
        <v>871.95169361651642</v>
      </c>
      <c r="AA39" s="203">
        <f t="shared" si="31"/>
        <v>1175</v>
      </c>
    </row>
    <row r="40" spans="1:27" x14ac:dyDescent="0.25">
      <c r="A40" t="s">
        <v>67</v>
      </c>
      <c r="B40" s="78">
        <v>41460</v>
      </c>
      <c r="C40" s="82">
        <v>1</v>
      </c>
      <c r="D40" s="176">
        <f t="shared" si="16"/>
        <v>42703.8</v>
      </c>
      <c r="E40" s="177">
        <f t="shared" si="17"/>
        <v>1243.8</v>
      </c>
      <c r="F40" s="178">
        <f t="shared" si="18"/>
        <v>1675</v>
      </c>
      <c r="G40" s="79"/>
      <c r="H40" s="123">
        <v>14</v>
      </c>
      <c r="I40" s="181">
        <v>43004.657959213597</v>
      </c>
      <c r="J40" s="87">
        <f t="shared" si="19"/>
        <v>3.7256583676160075E-2</v>
      </c>
      <c r="K40" s="118"/>
      <c r="L40" s="182">
        <f t="shared" si="20"/>
        <v>1544.6579592135968</v>
      </c>
      <c r="M40" s="183">
        <f t="shared" si="21"/>
        <v>2081</v>
      </c>
      <c r="O40" s="130">
        <f t="shared" si="22"/>
        <v>15</v>
      </c>
      <c r="P40" s="192">
        <f t="shared" si="23"/>
        <v>44086.225106887818</v>
      </c>
      <c r="Q40" s="95">
        <f t="shared" si="24"/>
        <v>2.5149999999999974E-2</v>
      </c>
      <c r="R40" s="132"/>
      <c r="S40" s="193">
        <f t="shared" si="25"/>
        <v>1081.5671476742209</v>
      </c>
      <c r="T40" s="194">
        <f t="shared" si="26"/>
        <v>1457</v>
      </c>
      <c r="V40" s="154">
        <f t="shared" si="27"/>
        <v>16</v>
      </c>
      <c r="W40" s="200">
        <f t="shared" si="28"/>
        <v>44971.256075908583</v>
      </c>
      <c r="X40" s="94">
        <f t="shared" si="29"/>
        <v>2.0074999999999822E-2</v>
      </c>
      <c r="Y40" s="150"/>
      <c r="Z40" s="202">
        <f t="shared" si="30"/>
        <v>885.03096902076504</v>
      </c>
      <c r="AA40" s="203">
        <f t="shared" si="31"/>
        <v>1192</v>
      </c>
    </row>
    <row r="41" spans="1:27" x14ac:dyDescent="0.25">
      <c r="A41" t="s">
        <v>68</v>
      </c>
      <c r="B41" s="78">
        <v>42688</v>
      </c>
      <c r="C41" s="82">
        <v>1</v>
      </c>
      <c r="D41" s="176">
        <f t="shared" si="16"/>
        <v>43968.639999999999</v>
      </c>
      <c r="E41" s="177">
        <f t="shared" si="17"/>
        <v>1280.6399999999999</v>
      </c>
      <c r="F41" s="178">
        <f t="shared" si="18"/>
        <v>1725</v>
      </c>
      <c r="G41" s="79"/>
      <c r="H41" s="123">
        <v>16</v>
      </c>
      <c r="I41" s="181">
        <v>44304.473746030817</v>
      </c>
      <c r="J41" s="87">
        <f t="shared" si="19"/>
        <v>3.7867169837678433E-2</v>
      </c>
      <c r="K41" s="118"/>
      <c r="L41" s="182">
        <f t="shared" si="20"/>
        <v>1616.473746030817</v>
      </c>
      <c r="M41" s="183">
        <f t="shared" si="21"/>
        <v>2177</v>
      </c>
      <c r="O41" s="130">
        <f t="shared" si="22"/>
        <v>17</v>
      </c>
      <c r="P41" s="192">
        <f t="shared" si="23"/>
        <v>45418.731260743487</v>
      </c>
      <c r="Q41" s="95">
        <f t="shared" si="24"/>
        <v>2.5149999999999884E-2</v>
      </c>
      <c r="R41" s="132"/>
      <c r="S41" s="193">
        <f t="shared" si="25"/>
        <v>1114.2575147126699</v>
      </c>
      <c r="T41" s="194">
        <f t="shared" si="26"/>
        <v>1501</v>
      </c>
      <c r="V41" s="154">
        <f t="shared" si="27"/>
        <v>18</v>
      </c>
      <c r="W41" s="200">
        <f t="shared" si="28"/>
        <v>46330.512290802901</v>
      </c>
      <c r="X41" s="94">
        <f t="shared" si="29"/>
        <v>2.0074999999999742E-2</v>
      </c>
      <c r="Y41" s="150"/>
      <c r="Z41" s="202">
        <f t="shared" si="30"/>
        <v>911.78103005941375</v>
      </c>
      <c r="AA41" s="203">
        <f t="shared" si="31"/>
        <v>1228</v>
      </c>
    </row>
    <row r="42" spans="1:27" x14ac:dyDescent="0.25">
      <c r="A42" t="s">
        <v>69</v>
      </c>
      <c r="B42" s="78">
        <v>43527</v>
      </c>
      <c r="C42" s="82">
        <v>1</v>
      </c>
      <c r="D42" s="176">
        <f t="shared" si="16"/>
        <v>44832.81</v>
      </c>
      <c r="E42" s="177">
        <f t="shared" si="17"/>
        <v>1305.81</v>
      </c>
      <c r="F42" s="178">
        <f t="shared" si="18"/>
        <v>1759</v>
      </c>
      <c r="G42" s="79"/>
      <c r="H42" s="123">
        <v>17</v>
      </c>
      <c r="I42" s="181">
        <v>44969.040852221275</v>
      </c>
      <c r="J42" s="87">
        <f t="shared" si="19"/>
        <v>3.3129801094062876E-2</v>
      </c>
      <c r="K42" s="118"/>
      <c r="L42" s="182">
        <f t="shared" si="20"/>
        <v>1442.0408522212747</v>
      </c>
      <c r="M42" s="183">
        <f t="shared" si="21"/>
        <v>1942</v>
      </c>
      <c r="O42" s="130">
        <f t="shared" si="22"/>
        <v>18</v>
      </c>
      <c r="P42" s="192">
        <f t="shared" si="23"/>
        <v>46100.012229654632</v>
      </c>
      <c r="Q42" s="95">
        <f t="shared" si="24"/>
        <v>2.5149999999999836E-2</v>
      </c>
      <c r="R42" s="132"/>
      <c r="S42" s="193">
        <f t="shared" si="25"/>
        <v>1130.9713774333577</v>
      </c>
      <c r="T42" s="194">
        <f t="shared" si="26"/>
        <v>1523</v>
      </c>
      <c r="V42" s="154">
        <f t="shared" si="27"/>
        <v>19</v>
      </c>
      <c r="W42" s="200">
        <f t="shared" si="28"/>
        <v>47025.469975164939</v>
      </c>
      <c r="X42" s="94">
        <f t="shared" si="29"/>
        <v>2.0074999999999774E-2</v>
      </c>
      <c r="Y42" s="150"/>
      <c r="Z42" s="202">
        <f t="shared" si="30"/>
        <v>925.45774551030627</v>
      </c>
      <c r="AA42" s="203">
        <f t="shared" si="31"/>
        <v>1247</v>
      </c>
    </row>
    <row r="43" spans="1:27" x14ac:dyDescent="0.25">
      <c r="A43" t="s">
        <v>70</v>
      </c>
      <c r="B43" s="78">
        <v>45193</v>
      </c>
      <c r="C43" s="82">
        <v>1</v>
      </c>
      <c r="D43" s="176">
        <f t="shared" si="16"/>
        <v>46548.79</v>
      </c>
      <c r="E43" s="177">
        <f t="shared" si="17"/>
        <v>1355.79</v>
      </c>
      <c r="F43" s="178">
        <f t="shared" si="18"/>
        <v>1826</v>
      </c>
      <c r="G43" s="79"/>
      <c r="H43" s="122">
        <v>20</v>
      </c>
      <c r="I43" s="181">
        <v>47023.153563659347</v>
      </c>
      <c r="J43" s="87">
        <f t="shared" si="19"/>
        <v>4.0496394655352534E-2</v>
      </c>
      <c r="K43" s="118"/>
      <c r="L43" s="182">
        <f t="shared" si="20"/>
        <v>1830.1535636593471</v>
      </c>
      <c r="M43" s="183">
        <f t="shared" si="21"/>
        <v>2465</v>
      </c>
      <c r="O43" s="130">
        <f t="shared" si="22"/>
        <v>21</v>
      </c>
      <c r="P43" s="192">
        <f t="shared" si="23"/>
        <v>48205.785875785376</v>
      </c>
      <c r="Q43" s="95">
        <f t="shared" si="24"/>
        <v>2.5149999999999912E-2</v>
      </c>
      <c r="R43" s="132"/>
      <c r="S43" s="193">
        <f t="shared" si="25"/>
        <v>1182.6323121260284</v>
      </c>
      <c r="T43" s="194">
        <f t="shared" si="26"/>
        <v>1593</v>
      </c>
      <c r="V43" s="154">
        <f t="shared" si="27"/>
        <v>22</v>
      </c>
      <c r="W43" s="200">
        <f t="shared" si="28"/>
        <v>49173.517027241753</v>
      </c>
      <c r="X43" s="94">
        <f t="shared" si="29"/>
        <v>2.0074999999999704E-2</v>
      </c>
      <c r="Y43" s="150"/>
      <c r="Z43" s="202">
        <f t="shared" si="30"/>
        <v>967.73115145637712</v>
      </c>
      <c r="AA43" s="203">
        <f t="shared" si="31"/>
        <v>1304</v>
      </c>
    </row>
    <row r="44" spans="1:27" x14ac:dyDescent="0.25">
      <c r="A44" t="s">
        <v>71</v>
      </c>
      <c r="B44" s="78">
        <v>47488</v>
      </c>
      <c r="C44" s="82">
        <v>3</v>
      </c>
      <c r="D44" s="176">
        <f t="shared" si="16"/>
        <v>48912.639999999999</v>
      </c>
      <c r="E44" s="177">
        <f t="shared" si="17"/>
        <v>4273.92</v>
      </c>
      <c r="F44" s="178">
        <f t="shared" si="18"/>
        <v>5757</v>
      </c>
      <c r="G44" s="79"/>
      <c r="H44" s="117">
        <v>23</v>
      </c>
      <c r="I44" s="181">
        <v>49171.094805822759</v>
      </c>
      <c r="J44" s="87">
        <f t="shared" si="19"/>
        <v>3.5442528761429386E-2</v>
      </c>
      <c r="K44" s="118"/>
      <c r="L44" s="182">
        <f t="shared" si="20"/>
        <v>5049.2844174682759</v>
      </c>
      <c r="M44" s="183">
        <f t="shared" si="21"/>
        <v>6801</v>
      </c>
      <c r="O44" s="130">
        <f t="shared" si="22"/>
        <v>24</v>
      </c>
      <c r="P44" s="192">
        <f t="shared" si="23"/>
        <v>50407.7478401892</v>
      </c>
      <c r="Q44" s="95">
        <f t="shared" si="24"/>
        <v>2.5149999999999985E-2</v>
      </c>
      <c r="R44" s="132"/>
      <c r="S44" s="193">
        <f t="shared" si="25"/>
        <v>3709.9591030993251</v>
      </c>
      <c r="T44" s="194">
        <f t="shared" si="26"/>
        <v>4997</v>
      </c>
      <c r="V44" s="154">
        <f t="shared" si="27"/>
        <v>25</v>
      </c>
      <c r="W44" s="200">
        <f t="shared" si="28"/>
        <v>51419.683378080983</v>
      </c>
      <c r="X44" s="94">
        <f t="shared" si="29"/>
        <v>2.007499999999969E-2</v>
      </c>
      <c r="Y44" s="150"/>
      <c r="Z44" s="202">
        <f t="shared" si="30"/>
        <v>3035.8066136753478</v>
      </c>
      <c r="AA44" s="203">
        <f t="shared" si="31"/>
        <v>4089</v>
      </c>
    </row>
    <row r="45" spans="1:27" x14ac:dyDescent="0.25">
      <c r="B45" s="78"/>
      <c r="D45" s="176"/>
      <c r="E45" s="177"/>
      <c r="F45" s="178"/>
      <c r="G45" s="79"/>
      <c r="H45" s="117"/>
      <c r="I45" s="181"/>
      <c r="J45" s="87"/>
      <c r="K45" s="118"/>
      <c r="L45" s="182"/>
      <c r="M45" s="183"/>
      <c r="O45" s="130"/>
      <c r="P45" s="192"/>
      <c r="Q45" s="95"/>
      <c r="R45" s="132"/>
      <c r="S45" s="193"/>
      <c r="T45" s="194"/>
      <c r="V45" s="154"/>
      <c r="W45" s="200"/>
      <c r="X45" s="94"/>
      <c r="Y45" s="150"/>
      <c r="Z45" s="202"/>
      <c r="AA45" s="203"/>
    </row>
    <row r="46" spans="1:27" x14ac:dyDescent="0.25">
      <c r="A46" t="s">
        <v>72</v>
      </c>
      <c r="B46" s="78">
        <v>37087</v>
      </c>
      <c r="C46" s="82">
        <v>9</v>
      </c>
      <c r="D46" s="176">
        <f t="shared" ref="D46:D63" si="32">+B46*1.03</f>
        <v>38199.61</v>
      </c>
      <c r="E46" s="177">
        <f t="shared" ref="E46:E63" si="33">+B46*$E$3*C46</f>
        <v>10013.49</v>
      </c>
      <c r="F46" s="178">
        <f t="shared" ref="F46:F63" si="34">ROUND(E46*(1+$F$3),0)</f>
        <v>13488</v>
      </c>
      <c r="G46" s="79"/>
      <c r="H46" s="117">
        <v>3</v>
      </c>
      <c r="I46" s="181">
        <v>38207.954574999989</v>
      </c>
      <c r="J46" s="87">
        <f t="shared" ref="J46:J63" si="35">(I46-B46)/B46</f>
        <v>3.02249999999997E-2</v>
      </c>
      <c r="K46" s="118"/>
      <c r="L46" s="182">
        <f t="shared" ref="L46:L63" si="36">(I46-B46)*$C46</f>
        <v>10088.5911749999</v>
      </c>
      <c r="M46" s="183">
        <f t="shared" ref="M46:M63" si="37">ROUND(L46*(1+M$3),0)</f>
        <v>13589</v>
      </c>
      <c r="O46" s="130">
        <f t="shared" ref="O46:O63" si="38">+H46+1</f>
        <v>4</v>
      </c>
      <c r="P46" s="192">
        <f t="shared" ref="P46:P63" si="39">+((I46*1.015)*1.01)</f>
        <v>39168.884632561232</v>
      </c>
      <c r="Q46" s="95">
        <f t="shared" ref="Q46:Q63" si="40">(P46-I46)/I46</f>
        <v>2.5149999999999832E-2</v>
      </c>
      <c r="R46" s="132"/>
      <c r="S46" s="193">
        <f t="shared" ref="S46:S63" si="41">(P46-I46)*$C46</f>
        <v>8648.3705180511897</v>
      </c>
      <c r="T46" s="194">
        <f t="shared" ref="T46:T63" si="42">ROUND(S46*(1+T$3),0)</f>
        <v>11649</v>
      </c>
      <c r="V46" s="154">
        <f t="shared" ref="V46:V63" si="43">+O46+1</f>
        <v>5</v>
      </c>
      <c r="W46" s="200">
        <f t="shared" ref="W46:W63" si="44">+((P46*1.015)*1.005)</f>
        <v>39955.199991559886</v>
      </c>
      <c r="X46" s="94">
        <f t="shared" ref="X46:X63" si="45">(W46-P46)/P46</f>
        <v>2.0074999999999676E-2</v>
      </c>
      <c r="Y46" s="150"/>
      <c r="Z46" s="202">
        <f t="shared" ref="Z46:Z63" si="46">(W46-P46)*$C46</f>
        <v>7076.8382309878871</v>
      </c>
      <c r="AA46" s="203">
        <f t="shared" ref="AA46:AA63" si="47">ROUND(Z46*(1+AA$3),0)</f>
        <v>9533</v>
      </c>
    </row>
    <row r="47" spans="1:27" x14ac:dyDescent="0.25">
      <c r="A47" t="s">
        <v>73</v>
      </c>
      <c r="B47" s="78">
        <v>37454</v>
      </c>
      <c r="C47" s="82">
        <v>3</v>
      </c>
      <c r="D47" s="176">
        <f t="shared" si="32"/>
        <v>38577.620000000003</v>
      </c>
      <c r="E47" s="177">
        <f t="shared" si="33"/>
        <v>3370.8599999999997</v>
      </c>
      <c r="F47" s="178">
        <f t="shared" si="34"/>
        <v>4541</v>
      </c>
      <c r="G47" s="79"/>
      <c r="H47" s="117">
        <v>4</v>
      </c>
      <c r="I47" s="181">
        <v>38781.073893624984</v>
      </c>
      <c r="J47" s="87">
        <f t="shared" si="35"/>
        <v>3.5432100539995293E-2</v>
      </c>
      <c r="K47" s="118"/>
      <c r="L47" s="182">
        <f t="shared" si="36"/>
        <v>3981.2216808749508</v>
      </c>
      <c r="M47" s="183">
        <f t="shared" si="37"/>
        <v>5363</v>
      </c>
      <c r="O47" s="130">
        <f t="shared" si="38"/>
        <v>5</v>
      </c>
      <c r="P47" s="192">
        <f t="shared" si="39"/>
        <v>39756.417902049645</v>
      </c>
      <c r="Q47" s="95">
        <f t="shared" si="40"/>
        <v>2.5149999999999818E-2</v>
      </c>
      <c r="R47" s="132"/>
      <c r="S47" s="193">
        <f t="shared" si="41"/>
        <v>2926.0320252739839</v>
      </c>
      <c r="T47" s="194">
        <f t="shared" si="42"/>
        <v>3941</v>
      </c>
      <c r="V47" s="154">
        <f t="shared" si="43"/>
        <v>6</v>
      </c>
      <c r="W47" s="200">
        <f t="shared" si="44"/>
        <v>40554.527991433279</v>
      </c>
      <c r="X47" s="94">
        <f t="shared" si="45"/>
        <v>2.0074999999999676E-2</v>
      </c>
      <c r="Y47" s="150"/>
      <c r="Z47" s="202">
        <f t="shared" si="46"/>
        <v>2394.3302681509012</v>
      </c>
      <c r="AA47" s="203">
        <f t="shared" si="47"/>
        <v>3225</v>
      </c>
    </row>
    <row r="48" spans="1:27" x14ac:dyDescent="0.25">
      <c r="A48" t="s">
        <v>74</v>
      </c>
      <c r="B48" s="78">
        <v>37822</v>
      </c>
      <c r="C48" s="82">
        <v>9</v>
      </c>
      <c r="D48" s="176">
        <f t="shared" si="32"/>
        <v>38956.660000000003</v>
      </c>
      <c r="E48" s="177">
        <f t="shared" si="33"/>
        <v>10211.939999999999</v>
      </c>
      <c r="F48" s="178">
        <f t="shared" si="34"/>
        <v>13755</v>
      </c>
      <c r="G48" s="79"/>
      <c r="H48" s="117">
        <v>5</v>
      </c>
      <c r="I48" s="181">
        <v>39362.790002029353</v>
      </c>
      <c r="J48" s="87">
        <f t="shared" si="35"/>
        <v>4.0737930358768777E-2</v>
      </c>
      <c r="K48" s="118"/>
      <c r="L48" s="182">
        <f t="shared" si="36"/>
        <v>13867.110018264175</v>
      </c>
      <c r="M48" s="183">
        <f t="shared" si="37"/>
        <v>18679</v>
      </c>
      <c r="O48" s="130">
        <f t="shared" si="38"/>
        <v>6</v>
      </c>
      <c r="P48" s="192">
        <f t="shared" si="39"/>
        <v>40352.764170580391</v>
      </c>
      <c r="Q48" s="95">
        <f t="shared" si="40"/>
        <v>2.5149999999999995E-2</v>
      </c>
      <c r="R48" s="132"/>
      <c r="S48" s="193">
        <f t="shared" si="41"/>
        <v>8909.7675169593422</v>
      </c>
      <c r="T48" s="194">
        <f t="shared" si="42"/>
        <v>12001</v>
      </c>
      <c r="V48" s="154">
        <f t="shared" si="43"/>
        <v>7</v>
      </c>
      <c r="W48" s="200">
        <f t="shared" si="44"/>
        <v>41162.845911304779</v>
      </c>
      <c r="X48" s="94">
        <f t="shared" si="45"/>
        <v>2.0074999999999683E-2</v>
      </c>
      <c r="Y48" s="150"/>
      <c r="Z48" s="202">
        <f t="shared" si="46"/>
        <v>7290.7356665194966</v>
      </c>
      <c r="AA48" s="203">
        <f t="shared" si="47"/>
        <v>9821</v>
      </c>
    </row>
    <row r="49" spans="1:27" x14ac:dyDescent="0.25">
      <c r="A49" t="s">
        <v>75</v>
      </c>
      <c r="B49" s="78">
        <v>38365</v>
      </c>
      <c r="C49" s="82">
        <v>3</v>
      </c>
      <c r="D49" s="176">
        <f t="shared" si="32"/>
        <v>39515.950000000004</v>
      </c>
      <c r="E49" s="177">
        <f t="shared" si="33"/>
        <v>3452.8500000000004</v>
      </c>
      <c r="F49" s="178">
        <f t="shared" si="34"/>
        <v>4651</v>
      </c>
      <c r="G49" s="79"/>
      <c r="H49" s="117">
        <v>6</v>
      </c>
      <c r="I49" s="181">
        <v>39953.231852059791</v>
      </c>
      <c r="J49" s="87">
        <f t="shared" si="35"/>
        <v>4.1397936975362724E-2</v>
      </c>
      <c r="K49" s="118"/>
      <c r="L49" s="182">
        <f t="shared" si="36"/>
        <v>4764.6955561793729</v>
      </c>
      <c r="M49" s="183">
        <f t="shared" si="37"/>
        <v>6418</v>
      </c>
      <c r="O49" s="130">
        <f t="shared" si="38"/>
        <v>7</v>
      </c>
      <c r="P49" s="192">
        <f t="shared" si="39"/>
        <v>40958.055633139091</v>
      </c>
      <c r="Q49" s="95">
        <f t="shared" si="40"/>
        <v>2.5149999999999902E-2</v>
      </c>
      <c r="R49" s="132"/>
      <c r="S49" s="193">
        <f t="shared" si="41"/>
        <v>3014.4713432378994</v>
      </c>
      <c r="T49" s="194">
        <f t="shared" si="42"/>
        <v>4060</v>
      </c>
      <c r="V49" s="154">
        <f t="shared" si="43"/>
        <v>8</v>
      </c>
      <c r="W49" s="200">
        <f t="shared" si="44"/>
        <v>41780.288599974345</v>
      </c>
      <c r="X49" s="94">
        <f t="shared" si="45"/>
        <v>2.0074999999999676E-2</v>
      </c>
      <c r="Y49" s="150"/>
      <c r="Z49" s="202">
        <f t="shared" si="46"/>
        <v>2466.6989005057621</v>
      </c>
      <c r="AA49" s="203">
        <f t="shared" si="47"/>
        <v>3323</v>
      </c>
    </row>
    <row r="50" spans="1:27" x14ac:dyDescent="0.25">
      <c r="A50" t="s">
        <v>76</v>
      </c>
      <c r="B50" s="78">
        <v>38730</v>
      </c>
      <c r="C50" s="82">
        <v>3</v>
      </c>
      <c r="D50" s="176">
        <f t="shared" si="32"/>
        <v>39891.9</v>
      </c>
      <c r="E50" s="177">
        <f t="shared" si="33"/>
        <v>3485.7</v>
      </c>
      <c r="F50" s="178">
        <f t="shared" si="34"/>
        <v>4695</v>
      </c>
      <c r="G50" s="79"/>
      <c r="H50" s="122">
        <v>6</v>
      </c>
      <c r="I50" s="181">
        <v>39953.231852059791</v>
      </c>
      <c r="J50" s="87">
        <f t="shared" si="35"/>
        <v>3.1583574801440507E-2</v>
      </c>
      <c r="K50" s="118"/>
      <c r="L50" s="182">
        <f t="shared" si="36"/>
        <v>3669.6955561793729</v>
      </c>
      <c r="M50" s="183">
        <f t="shared" si="37"/>
        <v>4943</v>
      </c>
      <c r="O50" s="130">
        <f t="shared" si="38"/>
        <v>7</v>
      </c>
      <c r="P50" s="192">
        <f t="shared" si="39"/>
        <v>40958.055633139091</v>
      </c>
      <c r="Q50" s="95">
        <f t="shared" si="40"/>
        <v>2.5149999999999902E-2</v>
      </c>
      <c r="R50" s="132"/>
      <c r="S50" s="193">
        <f t="shared" si="41"/>
        <v>3014.4713432378994</v>
      </c>
      <c r="T50" s="194">
        <f t="shared" si="42"/>
        <v>4060</v>
      </c>
      <c r="V50" s="154">
        <f t="shared" si="43"/>
        <v>8</v>
      </c>
      <c r="W50" s="200">
        <f t="shared" si="44"/>
        <v>41780.288599974345</v>
      </c>
      <c r="X50" s="94">
        <f t="shared" si="45"/>
        <v>2.0074999999999676E-2</v>
      </c>
      <c r="Y50" s="150"/>
      <c r="Z50" s="202">
        <f t="shared" si="46"/>
        <v>2466.6989005057621</v>
      </c>
      <c r="AA50" s="203">
        <f t="shared" si="47"/>
        <v>3323</v>
      </c>
    </row>
    <row r="51" spans="1:27" x14ac:dyDescent="0.25">
      <c r="A51" t="s">
        <v>77</v>
      </c>
      <c r="B51" s="78">
        <v>39476</v>
      </c>
      <c r="C51" s="82">
        <v>2</v>
      </c>
      <c r="D51" s="176">
        <f t="shared" si="32"/>
        <v>40660.28</v>
      </c>
      <c r="E51" s="177">
        <f t="shared" si="33"/>
        <v>2368.56</v>
      </c>
      <c r="F51" s="178">
        <f t="shared" si="34"/>
        <v>3190</v>
      </c>
      <c r="G51" s="79"/>
      <c r="H51" s="122">
        <v>8</v>
      </c>
      <c r="I51" s="181">
        <v>41160.818284788293</v>
      </c>
      <c r="J51" s="87">
        <f t="shared" si="35"/>
        <v>4.2679559347155047E-2</v>
      </c>
      <c r="K51" s="118"/>
      <c r="L51" s="182">
        <f t="shared" si="36"/>
        <v>3369.6365695765853</v>
      </c>
      <c r="M51" s="183">
        <f t="shared" si="37"/>
        <v>4539</v>
      </c>
      <c r="O51" s="130">
        <f t="shared" si="38"/>
        <v>9</v>
      </c>
      <c r="P51" s="192">
        <f t="shared" si="39"/>
        <v>42196.012864650715</v>
      </c>
      <c r="Q51" s="95">
        <f t="shared" si="40"/>
        <v>2.5149999999999912E-2</v>
      </c>
      <c r="R51" s="132"/>
      <c r="S51" s="193">
        <f t="shared" si="41"/>
        <v>2070.3891597248439</v>
      </c>
      <c r="T51" s="194">
        <f t="shared" si="42"/>
        <v>2789</v>
      </c>
      <c r="V51" s="154">
        <f t="shared" si="43"/>
        <v>10</v>
      </c>
      <c r="W51" s="200">
        <f t="shared" si="44"/>
        <v>43043.097822908567</v>
      </c>
      <c r="X51" s="94">
        <f t="shared" si="45"/>
        <v>2.0074999999999739E-2</v>
      </c>
      <c r="Y51" s="150"/>
      <c r="Z51" s="202">
        <f t="shared" si="46"/>
        <v>1694.1699165157042</v>
      </c>
      <c r="AA51" s="203">
        <f t="shared" si="47"/>
        <v>2282</v>
      </c>
    </row>
    <row r="52" spans="1:27" x14ac:dyDescent="0.25">
      <c r="A52" t="s">
        <v>78</v>
      </c>
      <c r="B52" s="78">
        <v>39857</v>
      </c>
      <c r="C52" s="82">
        <v>6</v>
      </c>
      <c r="D52" s="176">
        <f t="shared" si="32"/>
        <v>41052.71</v>
      </c>
      <c r="E52" s="177">
        <f t="shared" si="33"/>
        <v>7174.26</v>
      </c>
      <c r="F52" s="178">
        <f t="shared" si="34"/>
        <v>9664</v>
      </c>
      <c r="G52" s="79"/>
      <c r="H52" s="123">
        <v>8</v>
      </c>
      <c r="I52" s="181">
        <v>41160.818284788293</v>
      </c>
      <c r="J52" s="87">
        <f t="shared" si="35"/>
        <v>3.271240396387818E-2</v>
      </c>
      <c r="K52" s="118"/>
      <c r="L52" s="182">
        <f t="shared" si="36"/>
        <v>7822.9097087297559</v>
      </c>
      <c r="M52" s="183">
        <f t="shared" si="37"/>
        <v>10537</v>
      </c>
      <c r="O52" s="130">
        <f t="shared" si="38"/>
        <v>9</v>
      </c>
      <c r="P52" s="192">
        <f t="shared" si="39"/>
        <v>42196.012864650715</v>
      </c>
      <c r="Q52" s="95">
        <f t="shared" si="40"/>
        <v>2.5149999999999912E-2</v>
      </c>
      <c r="R52" s="132"/>
      <c r="S52" s="193">
        <f t="shared" si="41"/>
        <v>6211.1674791745318</v>
      </c>
      <c r="T52" s="194">
        <f t="shared" si="42"/>
        <v>8366</v>
      </c>
      <c r="V52" s="154">
        <f t="shared" si="43"/>
        <v>10</v>
      </c>
      <c r="W52" s="200">
        <f t="shared" si="44"/>
        <v>43043.097822908567</v>
      </c>
      <c r="X52" s="94">
        <f t="shared" si="45"/>
        <v>2.0074999999999739E-2</v>
      </c>
      <c r="Y52" s="150"/>
      <c r="Z52" s="202">
        <f t="shared" si="46"/>
        <v>5082.5097495471127</v>
      </c>
      <c r="AA52" s="203">
        <f t="shared" si="47"/>
        <v>6846</v>
      </c>
    </row>
    <row r="53" spans="1:27" x14ac:dyDescent="0.25">
      <c r="A53" t="s">
        <v>79</v>
      </c>
      <c r="B53" s="78">
        <v>40244</v>
      </c>
      <c r="C53" s="82">
        <v>1</v>
      </c>
      <c r="D53" s="176">
        <f t="shared" si="32"/>
        <v>41451.32</v>
      </c>
      <c r="E53" s="177">
        <f t="shared" si="33"/>
        <v>1207.32</v>
      </c>
      <c r="F53" s="178">
        <f t="shared" si="34"/>
        <v>1626</v>
      </c>
      <c r="G53" s="79"/>
      <c r="H53" s="123">
        <v>9</v>
      </c>
      <c r="I53" s="181">
        <v>41778.23055906011</v>
      </c>
      <c r="J53" s="87">
        <f t="shared" si="35"/>
        <v>3.812321238097878E-2</v>
      </c>
      <c r="K53" s="118"/>
      <c r="L53" s="182">
        <f t="shared" si="36"/>
        <v>1534.23055906011</v>
      </c>
      <c r="M53" s="183">
        <f t="shared" si="37"/>
        <v>2067</v>
      </c>
      <c r="O53" s="130">
        <f t="shared" si="38"/>
        <v>10</v>
      </c>
      <c r="P53" s="192">
        <f t="shared" si="39"/>
        <v>42828.953057620471</v>
      </c>
      <c r="Q53" s="95">
        <f t="shared" si="40"/>
        <v>2.5149999999999974E-2</v>
      </c>
      <c r="R53" s="132"/>
      <c r="S53" s="193">
        <f t="shared" si="41"/>
        <v>1050.7224985603607</v>
      </c>
      <c r="T53" s="194">
        <f t="shared" si="42"/>
        <v>1415</v>
      </c>
      <c r="V53" s="154">
        <f t="shared" si="43"/>
        <v>11</v>
      </c>
      <c r="W53" s="200">
        <f t="shared" si="44"/>
        <v>43688.744290252194</v>
      </c>
      <c r="X53" s="94">
        <f t="shared" si="45"/>
        <v>2.0074999999999829E-2</v>
      </c>
      <c r="Y53" s="150"/>
      <c r="Z53" s="202">
        <f t="shared" si="46"/>
        <v>859.79123263172369</v>
      </c>
      <c r="AA53" s="203">
        <f t="shared" si="47"/>
        <v>1158</v>
      </c>
    </row>
    <row r="54" spans="1:27" x14ac:dyDescent="0.25">
      <c r="A54" t="s">
        <v>80</v>
      </c>
      <c r="B54" s="78">
        <v>40829</v>
      </c>
      <c r="C54" s="82">
        <v>2</v>
      </c>
      <c r="D54" s="176">
        <f t="shared" si="32"/>
        <v>42053.87</v>
      </c>
      <c r="E54" s="177">
        <f t="shared" si="33"/>
        <v>2449.7399999999998</v>
      </c>
      <c r="F54" s="178">
        <f t="shared" si="34"/>
        <v>3300</v>
      </c>
      <c r="G54" s="79"/>
      <c r="H54" s="123">
        <v>10</v>
      </c>
      <c r="I54" s="181">
        <v>42404.90401744601</v>
      </c>
      <c r="J54" s="87">
        <f t="shared" si="35"/>
        <v>3.8597663852800945E-2</v>
      </c>
      <c r="K54" s="118"/>
      <c r="L54" s="182">
        <f t="shared" si="36"/>
        <v>3151.8080348920194</v>
      </c>
      <c r="M54" s="183">
        <f t="shared" si="37"/>
        <v>4245</v>
      </c>
      <c r="O54" s="130">
        <f t="shared" si="38"/>
        <v>11</v>
      </c>
      <c r="P54" s="192">
        <f t="shared" si="39"/>
        <v>43471.387353484773</v>
      </c>
      <c r="Q54" s="95">
        <f t="shared" si="40"/>
        <v>2.5149999999999922E-2</v>
      </c>
      <c r="R54" s="132"/>
      <c r="S54" s="193">
        <f t="shared" si="41"/>
        <v>2132.9666720775276</v>
      </c>
      <c r="T54" s="194">
        <f t="shared" si="42"/>
        <v>2873</v>
      </c>
      <c r="V54" s="154">
        <f t="shared" si="43"/>
        <v>12</v>
      </c>
      <c r="W54" s="200">
        <f t="shared" si="44"/>
        <v>44344.075454605976</v>
      </c>
      <c r="X54" s="94">
        <f t="shared" si="45"/>
        <v>2.0074999999999902E-2</v>
      </c>
      <c r="Y54" s="150"/>
      <c r="Z54" s="202">
        <f t="shared" si="46"/>
        <v>1745.3762022424053</v>
      </c>
      <c r="AA54" s="203">
        <f t="shared" si="47"/>
        <v>2351</v>
      </c>
    </row>
    <row r="55" spans="1:27" x14ac:dyDescent="0.25">
      <c r="A55" t="s">
        <v>81</v>
      </c>
      <c r="B55" s="78">
        <v>41527</v>
      </c>
      <c r="C55" s="82">
        <v>5</v>
      </c>
      <c r="D55" s="176">
        <f t="shared" si="32"/>
        <v>42772.81</v>
      </c>
      <c r="E55" s="177">
        <f t="shared" si="33"/>
        <v>6229.0499999999993</v>
      </c>
      <c r="F55" s="178">
        <f t="shared" si="34"/>
        <v>8391</v>
      </c>
      <c r="G55" s="79"/>
      <c r="H55" s="123">
        <v>11</v>
      </c>
      <c r="I55" s="181">
        <v>43040.977577707694</v>
      </c>
      <c r="J55" s="87">
        <f t="shared" si="35"/>
        <v>3.6457667968013432E-2</v>
      </c>
      <c r="K55" s="118"/>
      <c r="L55" s="182">
        <f t="shared" si="36"/>
        <v>7569.8878885384693</v>
      </c>
      <c r="M55" s="183">
        <f t="shared" si="37"/>
        <v>10197</v>
      </c>
      <c r="O55" s="130">
        <f t="shared" si="38"/>
        <v>12</v>
      </c>
      <c r="P55" s="192">
        <f t="shared" si="39"/>
        <v>44123.458163787036</v>
      </c>
      <c r="Q55" s="95">
        <f t="shared" si="40"/>
        <v>2.5149999999999853E-2</v>
      </c>
      <c r="R55" s="132"/>
      <c r="S55" s="193">
        <f t="shared" si="41"/>
        <v>5412.4029303967109</v>
      </c>
      <c r="T55" s="194">
        <f t="shared" si="42"/>
        <v>7291</v>
      </c>
      <c r="V55" s="154">
        <f t="shared" si="43"/>
        <v>13</v>
      </c>
      <c r="W55" s="200">
        <f t="shared" si="44"/>
        <v>45009.236586425046</v>
      </c>
      <c r="X55" s="94">
        <f t="shared" si="45"/>
        <v>2.0074999999999666E-2</v>
      </c>
      <c r="Y55" s="150"/>
      <c r="Z55" s="202">
        <f t="shared" si="46"/>
        <v>4428.8921131900497</v>
      </c>
      <c r="AA55" s="203">
        <f t="shared" si="47"/>
        <v>5966</v>
      </c>
    </row>
    <row r="56" spans="1:27" x14ac:dyDescent="0.25">
      <c r="A56" t="s">
        <v>82</v>
      </c>
      <c r="B56" s="78">
        <v>42925</v>
      </c>
      <c r="C56" s="82">
        <v>1</v>
      </c>
      <c r="D56" s="176">
        <f t="shared" si="32"/>
        <v>44212.75</v>
      </c>
      <c r="E56" s="177">
        <f t="shared" si="33"/>
        <v>1287.75</v>
      </c>
      <c r="F56" s="178">
        <f t="shared" si="34"/>
        <v>1735</v>
      </c>
      <c r="G56" s="79"/>
      <c r="H56" s="123">
        <v>13</v>
      </c>
      <c r="I56" s="181">
        <v>44341.891124993905</v>
      </c>
      <c r="J56" s="87">
        <f t="shared" si="35"/>
        <v>3.3008529411622703E-2</v>
      </c>
      <c r="K56" s="118"/>
      <c r="L56" s="182">
        <f t="shared" si="36"/>
        <v>1416.8911249939047</v>
      </c>
      <c r="M56" s="183">
        <f t="shared" si="37"/>
        <v>1909</v>
      </c>
      <c r="O56" s="130">
        <f t="shared" si="38"/>
        <v>14</v>
      </c>
      <c r="P56" s="192">
        <f t="shared" si="39"/>
        <v>45457.089686787498</v>
      </c>
      <c r="Q56" s="95">
        <f t="shared" si="40"/>
        <v>2.5149999999999926E-2</v>
      </c>
      <c r="R56" s="132"/>
      <c r="S56" s="193">
        <f t="shared" si="41"/>
        <v>1115.1985617935934</v>
      </c>
      <c r="T56" s="194">
        <f t="shared" si="42"/>
        <v>1502</v>
      </c>
      <c r="V56" s="154">
        <f t="shared" si="43"/>
        <v>15</v>
      </c>
      <c r="W56" s="200">
        <f t="shared" si="44"/>
        <v>46369.64076224975</v>
      </c>
      <c r="X56" s="94">
        <f t="shared" si="45"/>
        <v>2.0074999999999843E-2</v>
      </c>
      <c r="Y56" s="150"/>
      <c r="Z56" s="202">
        <f t="shared" si="46"/>
        <v>912.5510754622519</v>
      </c>
      <c r="AA56" s="203">
        <f t="shared" si="47"/>
        <v>1229</v>
      </c>
    </row>
    <row r="57" spans="1:27" x14ac:dyDescent="0.25">
      <c r="A57" t="s">
        <v>83</v>
      </c>
      <c r="B57" s="78">
        <v>44323</v>
      </c>
      <c r="C57" s="82">
        <v>1</v>
      </c>
      <c r="D57" s="176">
        <f t="shared" si="32"/>
        <v>45652.69</v>
      </c>
      <c r="E57" s="177">
        <f t="shared" si="33"/>
        <v>1329.69</v>
      </c>
      <c r="F57" s="178">
        <f t="shared" si="34"/>
        <v>1791</v>
      </c>
      <c r="G57" s="79"/>
      <c r="H57" s="123">
        <v>15</v>
      </c>
      <c r="I57" s="181">
        <v>45682.124784246836</v>
      </c>
      <c r="J57" s="87">
        <f t="shared" si="35"/>
        <v>3.066409729140258E-2</v>
      </c>
      <c r="K57" s="118"/>
      <c r="L57" s="182">
        <f t="shared" si="36"/>
        <v>1359.1247842468365</v>
      </c>
      <c r="M57" s="183">
        <f t="shared" si="37"/>
        <v>1831</v>
      </c>
      <c r="O57" s="130">
        <f t="shared" si="38"/>
        <v>16</v>
      </c>
      <c r="P57" s="192">
        <f t="shared" si="39"/>
        <v>46831.03022257064</v>
      </c>
      <c r="Q57" s="95">
        <f t="shared" si="40"/>
        <v>2.5149999999999905E-2</v>
      </c>
      <c r="R57" s="132"/>
      <c r="S57" s="193">
        <f t="shared" si="41"/>
        <v>1148.9054383238035</v>
      </c>
      <c r="T57" s="194">
        <f t="shared" si="42"/>
        <v>1548</v>
      </c>
      <c r="V57" s="154">
        <f t="shared" si="43"/>
        <v>17</v>
      </c>
      <c r="W57" s="200">
        <f t="shared" si="44"/>
        <v>47771.163154288733</v>
      </c>
      <c r="X57" s="94">
        <f t="shared" si="45"/>
        <v>2.0074999999999742E-2</v>
      </c>
      <c r="Y57" s="150"/>
      <c r="Z57" s="202">
        <f t="shared" si="46"/>
        <v>940.13293171809346</v>
      </c>
      <c r="AA57" s="203">
        <f t="shared" si="47"/>
        <v>1266</v>
      </c>
    </row>
    <row r="58" spans="1:27" x14ac:dyDescent="0.25">
      <c r="A58" t="s">
        <v>84</v>
      </c>
      <c r="B58" s="78">
        <v>45101</v>
      </c>
      <c r="C58" s="82">
        <v>2</v>
      </c>
      <c r="D58" s="176">
        <f t="shared" si="32"/>
        <v>46454.03</v>
      </c>
      <c r="E58" s="177">
        <f t="shared" si="33"/>
        <v>2706.06</v>
      </c>
      <c r="F58" s="178">
        <f t="shared" si="34"/>
        <v>3645</v>
      </c>
      <c r="G58" s="79"/>
      <c r="H58" s="122">
        <v>17</v>
      </c>
      <c r="I58" s="181">
        <v>47062.867005850683</v>
      </c>
      <c r="J58" s="87">
        <f t="shared" si="35"/>
        <v>4.3499412559603629E-2</v>
      </c>
      <c r="K58" s="118"/>
      <c r="L58" s="182">
        <f t="shared" si="36"/>
        <v>3923.7340117013664</v>
      </c>
      <c r="M58" s="183">
        <f t="shared" si="37"/>
        <v>5285</v>
      </c>
      <c r="O58" s="130">
        <f t="shared" si="38"/>
        <v>18</v>
      </c>
      <c r="P58" s="192">
        <f t="shared" si="39"/>
        <v>48246.498111047826</v>
      </c>
      <c r="Q58" s="95">
        <f t="shared" si="40"/>
        <v>2.5149999999999954E-2</v>
      </c>
      <c r="R58" s="132"/>
      <c r="S58" s="193">
        <f t="shared" si="41"/>
        <v>2367.2622103942849</v>
      </c>
      <c r="T58" s="194">
        <f t="shared" si="42"/>
        <v>3189</v>
      </c>
      <c r="V58" s="154">
        <f t="shared" si="43"/>
        <v>19</v>
      </c>
      <c r="W58" s="200">
        <f t="shared" si="44"/>
        <v>49215.046560627103</v>
      </c>
      <c r="X58" s="94">
        <f t="shared" si="45"/>
        <v>2.0074999999999833E-2</v>
      </c>
      <c r="Y58" s="150"/>
      <c r="Z58" s="202">
        <f t="shared" si="46"/>
        <v>1937.0968991585542</v>
      </c>
      <c r="AA58" s="203">
        <f t="shared" si="47"/>
        <v>2609</v>
      </c>
    </row>
    <row r="59" spans="1:27" x14ac:dyDescent="0.25">
      <c r="A59" t="s">
        <v>85</v>
      </c>
      <c r="B59" s="78">
        <v>46056</v>
      </c>
      <c r="C59" s="82">
        <v>1</v>
      </c>
      <c r="D59" s="176">
        <f t="shared" si="32"/>
        <v>47437.68</v>
      </c>
      <c r="E59" s="177">
        <f t="shared" si="33"/>
        <v>1381.6799999999998</v>
      </c>
      <c r="F59" s="178">
        <f t="shared" si="34"/>
        <v>1861</v>
      </c>
      <c r="G59" s="79"/>
      <c r="H59" s="122">
        <v>18</v>
      </c>
      <c r="I59" s="181">
        <v>47768.81001093844</v>
      </c>
      <c r="J59" s="87">
        <f t="shared" si="35"/>
        <v>3.7189725789005548E-2</v>
      </c>
      <c r="K59" s="118"/>
      <c r="L59" s="182">
        <f t="shared" si="36"/>
        <v>1712.8100109384395</v>
      </c>
      <c r="M59" s="183">
        <f t="shared" si="37"/>
        <v>2307</v>
      </c>
      <c r="O59" s="130">
        <f t="shared" si="38"/>
        <v>19</v>
      </c>
      <c r="P59" s="192">
        <f t="shared" si="39"/>
        <v>48970.195582713539</v>
      </c>
      <c r="Q59" s="95">
        <f t="shared" si="40"/>
        <v>2.514999999999995E-2</v>
      </c>
      <c r="R59" s="132"/>
      <c r="S59" s="193">
        <f t="shared" si="41"/>
        <v>1201.3855717750994</v>
      </c>
      <c r="T59" s="194">
        <f t="shared" si="42"/>
        <v>1618</v>
      </c>
      <c r="V59" s="154">
        <f t="shared" si="43"/>
        <v>20</v>
      </c>
      <c r="W59" s="200">
        <f t="shared" si="44"/>
        <v>49953.272259036501</v>
      </c>
      <c r="X59" s="94">
        <f t="shared" si="45"/>
        <v>2.0074999999999753E-2</v>
      </c>
      <c r="Y59" s="150"/>
      <c r="Z59" s="202">
        <f t="shared" si="46"/>
        <v>983.07667632296216</v>
      </c>
      <c r="AA59" s="203">
        <f t="shared" si="47"/>
        <v>1324</v>
      </c>
    </row>
    <row r="60" spans="1:27" x14ac:dyDescent="0.25">
      <c r="A60" t="s">
        <v>86</v>
      </c>
      <c r="B60" s="78">
        <v>47012</v>
      </c>
      <c r="C60" s="82">
        <v>1</v>
      </c>
      <c r="D60" s="176">
        <f t="shared" si="32"/>
        <v>48422.36</v>
      </c>
      <c r="E60" s="177">
        <f t="shared" si="33"/>
        <v>1410.36</v>
      </c>
      <c r="F60" s="178">
        <f t="shared" si="34"/>
        <v>1900</v>
      </c>
      <c r="G60" s="79"/>
      <c r="H60" s="122">
        <v>19</v>
      </c>
      <c r="I60" s="181">
        <v>48485.342161102511</v>
      </c>
      <c r="J60" s="87">
        <f t="shared" si="35"/>
        <v>3.1339703928837559E-2</v>
      </c>
      <c r="K60" s="118"/>
      <c r="L60" s="182">
        <f t="shared" si="36"/>
        <v>1473.3421611025115</v>
      </c>
      <c r="M60" s="183">
        <f t="shared" si="37"/>
        <v>1985</v>
      </c>
      <c r="O60" s="130">
        <f t="shared" si="38"/>
        <v>20</v>
      </c>
      <c r="P60" s="192">
        <f t="shared" si="39"/>
        <v>49704.748516454238</v>
      </c>
      <c r="Q60" s="95">
        <f t="shared" si="40"/>
        <v>2.5149999999999961E-2</v>
      </c>
      <c r="R60" s="132"/>
      <c r="S60" s="193">
        <f t="shared" si="41"/>
        <v>1219.4063553517262</v>
      </c>
      <c r="T60" s="194">
        <f t="shared" si="42"/>
        <v>1643</v>
      </c>
      <c r="V60" s="154">
        <f t="shared" si="43"/>
        <v>21</v>
      </c>
      <c r="W60" s="200">
        <f t="shared" si="44"/>
        <v>50702.571342922049</v>
      </c>
      <c r="X60" s="94">
        <f t="shared" si="45"/>
        <v>2.0074999999999843E-2</v>
      </c>
      <c r="Y60" s="150"/>
      <c r="Z60" s="202">
        <f t="shared" si="46"/>
        <v>997.82282646781096</v>
      </c>
      <c r="AA60" s="203">
        <f t="shared" si="47"/>
        <v>1344</v>
      </c>
    </row>
    <row r="61" spans="1:27" x14ac:dyDescent="0.25">
      <c r="A61" t="s">
        <v>87</v>
      </c>
      <c r="B61" s="78">
        <v>47973</v>
      </c>
      <c r="C61" s="82">
        <v>1</v>
      </c>
      <c r="D61" s="176">
        <f t="shared" si="32"/>
        <v>49412.19</v>
      </c>
      <c r="E61" s="177">
        <f t="shared" si="33"/>
        <v>1439.19</v>
      </c>
      <c r="F61" s="178">
        <f t="shared" si="34"/>
        <v>1939</v>
      </c>
      <c r="G61" s="79"/>
      <c r="H61" s="117">
        <v>21</v>
      </c>
      <c r="I61" s="181">
        <v>49950.811627921823</v>
      </c>
      <c r="J61" s="87">
        <f t="shared" si="35"/>
        <v>4.1227599439722824E-2</v>
      </c>
      <c r="K61" s="118"/>
      <c r="L61" s="182">
        <f t="shared" si="36"/>
        <v>1977.8116279218229</v>
      </c>
      <c r="M61" s="183">
        <f t="shared" si="37"/>
        <v>2664</v>
      </c>
      <c r="O61" s="130">
        <f t="shared" si="38"/>
        <v>22</v>
      </c>
      <c r="P61" s="192">
        <f t="shared" si="39"/>
        <v>51207.074540364054</v>
      </c>
      <c r="Q61" s="95">
        <f t="shared" si="40"/>
        <v>2.5149999999999943E-2</v>
      </c>
      <c r="R61" s="132"/>
      <c r="S61" s="193">
        <f t="shared" si="41"/>
        <v>1256.262912442231</v>
      </c>
      <c r="T61" s="194">
        <f t="shared" si="42"/>
        <v>1692</v>
      </c>
      <c r="V61" s="154">
        <f t="shared" si="43"/>
        <v>23</v>
      </c>
      <c r="W61" s="200">
        <f t="shared" si="44"/>
        <v>52235.056561761849</v>
      </c>
      <c r="X61" s="94">
        <f t="shared" si="45"/>
        <v>2.0074999999999732E-2</v>
      </c>
      <c r="Y61" s="150"/>
      <c r="Z61" s="202">
        <f t="shared" si="46"/>
        <v>1027.9820213977946</v>
      </c>
      <c r="AA61" s="203">
        <f t="shared" si="47"/>
        <v>1385</v>
      </c>
    </row>
    <row r="62" spans="1:27" x14ac:dyDescent="0.25">
      <c r="A62" t="s">
        <v>88</v>
      </c>
      <c r="B62" s="78">
        <v>48954</v>
      </c>
      <c r="C62" s="82">
        <v>2</v>
      </c>
      <c r="D62" s="176">
        <f t="shared" si="32"/>
        <v>50422.62</v>
      </c>
      <c r="E62" s="177">
        <f t="shared" si="33"/>
        <v>2937.24</v>
      </c>
      <c r="F62" s="178">
        <f t="shared" si="34"/>
        <v>3956</v>
      </c>
      <c r="G62" s="79"/>
      <c r="H62" s="117">
        <v>22</v>
      </c>
      <c r="I62" s="181">
        <v>50700.073802340645</v>
      </c>
      <c r="J62" s="87">
        <f t="shared" si="35"/>
        <v>3.5667643141329509E-2</v>
      </c>
      <c r="K62" s="118"/>
      <c r="L62" s="182">
        <f t="shared" si="36"/>
        <v>3492.1476046812895</v>
      </c>
      <c r="M62" s="183">
        <f t="shared" si="37"/>
        <v>4704</v>
      </c>
      <c r="O62" s="130">
        <f t="shared" si="38"/>
        <v>23</v>
      </c>
      <c r="P62" s="192">
        <f t="shared" si="39"/>
        <v>51975.180658469508</v>
      </c>
      <c r="Q62" s="95">
        <f t="shared" si="40"/>
        <v>2.5149999999999915E-2</v>
      </c>
      <c r="R62" s="132"/>
      <c r="S62" s="193">
        <f t="shared" si="41"/>
        <v>2550.213712257726</v>
      </c>
      <c r="T62" s="194">
        <f t="shared" si="42"/>
        <v>3435</v>
      </c>
      <c r="V62" s="154">
        <f t="shared" si="43"/>
        <v>24</v>
      </c>
      <c r="W62" s="200">
        <f t="shared" si="44"/>
        <v>53018.582410188275</v>
      </c>
      <c r="X62" s="94">
        <f t="shared" si="45"/>
        <v>2.007499999999985E-2</v>
      </c>
      <c r="Y62" s="150"/>
      <c r="Z62" s="202">
        <f t="shared" si="46"/>
        <v>2086.8035034375353</v>
      </c>
      <c r="AA62" s="203">
        <f t="shared" si="47"/>
        <v>2811</v>
      </c>
    </row>
    <row r="63" spans="1:27" x14ac:dyDescent="0.25">
      <c r="A63" t="s">
        <v>89</v>
      </c>
      <c r="B63" s="78">
        <v>51148</v>
      </c>
      <c r="C63" s="82">
        <v>1</v>
      </c>
      <c r="D63" s="176">
        <f t="shared" si="32"/>
        <v>52682.44</v>
      </c>
      <c r="E63" s="177">
        <f t="shared" si="33"/>
        <v>1534.44</v>
      </c>
      <c r="F63" s="178">
        <f t="shared" si="34"/>
        <v>2067</v>
      </c>
      <c r="G63" s="79"/>
      <c r="H63" s="117">
        <v>25</v>
      </c>
      <c r="I63" s="181">
        <v>53015.970786011618</v>
      </c>
      <c r="J63" s="87">
        <f t="shared" si="35"/>
        <v>3.6520895949237853E-2</v>
      </c>
      <c r="K63" s="118"/>
      <c r="L63" s="182">
        <f t="shared" si="36"/>
        <v>1867.9707860116177</v>
      </c>
      <c r="M63" s="183">
        <f t="shared" si="37"/>
        <v>2516</v>
      </c>
      <c r="O63" s="130">
        <f t="shared" si="38"/>
        <v>26</v>
      </c>
      <c r="P63" s="192">
        <f t="shared" si="39"/>
        <v>54349.322451279804</v>
      </c>
      <c r="Q63" s="95">
        <f t="shared" si="40"/>
        <v>2.5149999999999891E-2</v>
      </c>
      <c r="R63" s="132"/>
      <c r="S63" s="193">
        <f t="shared" si="41"/>
        <v>1333.3516652681865</v>
      </c>
      <c r="T63" s="194">
        <f t="shared" si="42"/>
        <v>1796</v>
      </c>
      <c r="V63" s="154">
        <f t="shared" si="43"/>
        <v>27</v>
      </c>
      <c r="W63" s="200">
        <f t="shared" si="44"/>
        <v>55440.385099489235</v>
      </c>
      <c r="X63" s="94">
        <f t="shared" si="45"/>
        <v>2.0074999999999784E-2</v>
      </c>
      <c r="Y63" s="150"/>
      <c r="Z63" s="202">
        <f t="shared" si="46"/>
        <v>1091.0626482094303</v>
      </c>
      <c r="AA63" s="203">
        <f t="shared" si="47"/>
        <v>1470</v>
      </c>
    </row>
    <row r="64" spans="1:27" x14ac:dyDescent="0.25">
      <c r="B64" s="78"/>
      <c r="D64" s="176"/>
      <c r="E64" s="177"/>
      <c r="F64" s="178"/>
      <c r="G64" s="79"/>
      <c r="H64" s="117"/>
      <c r="I64" s="181"/>
      <c r="J64" s="87"/>
      <c r="K64" s="118"/>
      <c r="L64" s="182"/>
      <c r="M64" s="183"/>
      <c r="O64" s="130"/>
      <c r="P64" s="192"/>
      <c r="Q64" s="95"/>
      <c r="R64" s="132"/>
      <c r="S64" s="193"/>
      <c r="T64" s="194"/>
      <c r="V64" s="154"/>
      <c r="W64" s="200"/>
      <c r="X64" s="94"/>
      <c r="Y64" s="150"/>
      <c r="Z64" s="202"/>
      <c r="AA64" s="203"/>
    </row>
    <row r="65" spans="1:27" x14ac:dyDescent="0.25">
      <c r="A65" t="s">
        <v>90</v>
      </c>
      <c r="B65" s="78">
        <v>39805</v>
      </c>
      <c r="C65" s="82">
        <v>5</v>
      </c>
      <c r="D65" s="176">
        <f t="shared" ref="D65:D78" si="48">+B65*1.03</f>
        <v>40999.15</v>
      </c>
      <c r="E65" s="177">
        <f t="shared" ref="E65:E78" si="49">+B65*$E$3*C65</f>
        <v>5970.7499999999991</v>
      </c>
      <c r="F65" s="178">
        <f t="shared" ref="F65:F78" si="50">ROUND(E65*(1+$F$3),0)</f>
        <v>8043</v>
      </c>
      <c r="G65" s="79"/>
      <c r="H65" s="117">
        <v>3</v>
      </c>
      <c r="I65" s="181">
        <v>41008.106124999991</v>
      </c>
      <c r="J65" s="87">
        <f t="shared" ref="J65:J78" si="51">(I65-B65)/B65</f>
        <v>3.0224999999999776E-2</v>
      </c>
      <c r="K65" s="118"/>
      <c r="L65" s="182">
        <f t="shared" ref="L65:L78" si="52">(I65-B65)*$C65</f>
        <v>6015.5306249999558</v>
      </c>
      <c r="M65" s="183">
        <f t="shared" ref="M65:M78" si="53">ROUND(L65*(1+M$3),0)</f>
        <v>8103</v>
      </c>
      <c r="O65" s="130">
        <f t="shared" ref="O65:O78" si="54">+H65+1</f>
        <v>4</v>
      </c>
      <c r="P65" s="192">
        <f t="shared" ref="P65:P78" si="55">+((I65*1.015)*1.01)</f>
        <v>42039.459994043733</v>
      </c>
      <c r="Q65" s="95">
        <f t="shared" ref="Q65:Q78" si="56">(P65-I65)/I65</f>
        <v>2.5149999999999804E-2</v>
      </c>
      <c r="R65" s="132"/>
      <c r="S65" s="193">
        <f t="shared" ref="S65:S78" si="57">(P65-I65)*$C65</f>
        <v>5156.7693452187086</v>
      </c>
      <c r="T65" s="194">
        <f t="shared" ref="T65:T78" si="58">ROUND(S65*(1+T$3),0)</f>
        <v>6946</v>
      </c>
      <c r="V65" s="154">
        <f t="shared" ref="V65:V78" si="59">+O65+1</f>
        <v>5</v>
      </c>
      <c r="W65" s="200">
        <f t="shared" ref="W65:W78" si="60">+((P65*1.015)*1.005)</f>
        <v>42883.402153424147</v>
      </c>
      <c r="X65" s="94">
        <f t="shared" ref="X65:X78" si="61">(W65-P65)/P65</f>
        <v>2.007499999999968E-2</v>
      </c>
      <c r="Y65" s="150"/>
      <c r="Z65" s="202">
        <f t="shared" ref="Z65:Z78" si="62">(W65-P65)*$C65</f>
        <v>4219.7107969020726</v>
      </c>
      <c r="AA65" s="203">
        <f t="shared" ref="AA65:AA78" si="63">ROUND(Z65*(1+AA$3),0)</f>
        <v>5684</v>
      </c>
    </row>
    <row r="66" spans="1:27" x14ac:dyDescent="0.25">
      <c r="A66" t="s">
        <v>91</v>
      </c>
      <c r="B66" s="78">
        <v>40199</v>
      </c>
      <c r="C66" s="82">
        <v>10</v>
      </c>
      <c r="D66" s="176">
        <f t="shared" si="48"/>
        <v>41404.97</v>
      </c>
      <c r="E66" s="177">
        <f t="shared" si="49"/>
        <v>12059.7</v>
      </c>
      <c r="F66" s="178">
        <f t="shared" si="50"/>
        <v>16244</v>
      </c>
      <c r="G66" s="79"/>
      <c r="H66" s="117">
        <v>4</v>
      </c>
      <c r="I66" s="181">
        <v>41623.227716874986</v>
      </c>
      <c r="J66" s="87">
        <f t="shared" si="51"/>
        <v>3.5429431500161347E-2</v>
      </c>
      <c r="K66" s="118"/>
      <c r="L66" s="182">
        <f t="shared" si="52"/>
        <v>14242.277168749861</v>
      </c>
      <c r="M66" s="183">
        <f t="shared" si="53"/>
        <v>19184</v>
      </c>
      <c r="O66" s="130">
        <f t="shared" si="54"/>
        <v>5</v>
      </c>
      <c r="P66" s="192">
        <f t="shared" si="55"/>
        <v>42670.051893954391</v>
      </c>
      <c r="Q66" s="95">
        <f t="shared" si="56"/>
        <v>2.5149999999999971E-2</v>
      </c>
      <c r="R66" s="132"/>
      <c r="S66" s="193">
        <f t="shared" si="57"/>
        <v>10468.241770794048</v>
      </c>
      <c r="T66" s="194">
        <f t="shared" si="58"/>
        <v>14101</v>
      </c>
      <c r="V66" s="154">
        <f t="shared" si="59"/>
        <v>6</v>
      </c>
      <c r="W66" s="200">
        <f t="shared" si="60"/>
        <v>43526.653185725518</v>
      </c>
      <c r="X66" s="94">
        <f t="shared" si="61"/>
        <v>2.0074999999999822E-2</v>
      </c>
      <c r="Y66" s="150"/>
      <c r="Z66" s="202">
        <f t="shared" si="62"/>
        <v>8566.0129177112685</v>
      </c>
      <c r="AA66" s="203">
        <f t="shared" si="63"/>
        <v>11538</v>
      </c>
    </row>
    <row r="67" spans="1:27" x14ac:dyDescent="0.25">
      <c r="A67" t="s">
        <v>92</v>
      </c>
      <c r="B67" s="78">
        <v>40593</v>
      </c>
      <c r="C67" s="82">
        <v>5</v>
      </c>
      <c r="D67" s="176">
        <f t="shared" si="48"/>
        <v>41810.79</v>
      </c>
      <c r="E67" s="177">
        <f t="shared" si="49"/>
        <v>6088.95</v>
      </c>
      <c r="F67" s="178">
        <f t="shared" si="50"/>
        <v>8202</v>
      </c>
      <c r="G67" s="79"/>
      <c r="H67" s="117">
        <v>5</v>
      </c>
      <c r="I67" s="181">
        <v>42247.576132628106</v>
      </c>
      <c r="J67" s="87">
        <f t="shared" si="51"/>
        <v>4.0760134324344256E-2</v>
      </c>
      <c r="K67" s="118"/>
      <c r="L67" s="182">
        <f t="shared" si="52"/>
        <v>8272.8806631405314</v>
      </c>
      <c r="M67" s="183">
        <f t="shared" si="53"/>
        <v>11144</v>
      </c>
      <c r="O67" s="130">
        <f t="shared" si="54"/>
        <v>6</v>
      </c>
      <c r="P67" s="192">
        <f t="shared" si="55"/>
        <v>43310.102672363697</v>
      </c>
      <c r="Q67" s="95">
        <f t="shared" si="56"/>
        <v>2.5149999999999853E-2</v>
      </c>
      <c r="R67" s="132"/>
      <c r="S67" s="193">
        <f t="shared" si="57"/>
        <v>5312.6326986779532</v>
      </c>
      <c r="T67" s="194">
        <f t="shared" si="58"/>
        <v>7156</v>
      </c>
      <c r="V67" s="154">
        <f t="shared" si="59"/>
        <v>7</v>
      </c>
      <c r="W67" s="200">
        <f t="shared" si="60"/>
        <v>44179.552983511385</v>
      </c>
      <c r="X67" s="94">
        <f t="shared" si="61"/>
        <v>2.0074999999999694E-2</v>
      </c>
      <c r="Y67" s="150"/>
      <c r="Z67" s="202">
        <f t="shared" si="62"/>
        <v>4347.2515557384395</v>
      </c>
      <c r="AA67" s="203">
        <f t="shared" si="63"/>
        <v>5856</v>
      </c>
    </row>
    <row r="68" spans="1:27" x14ac:dyDescent="0.25">
      <c r="A68" t="s">
        <v>93</v>
      </c>
      <c r="B68" s="78">
        <v>40981</v>
      </c>
      <c r="C68" s="82">
        <v>2</v>
      </c>
      <c r="D68" s="176">
        <f t="shared" si="48"/>
        <v>42210.43</v>
      </c>
      <c r="E68" s="177">
        <f t="shared" si="49"/>
        <v>2458.86</v>
      </c>
      <c r="F68" s="178">
        <f t="shared" si="50"/>
        <v>3312</v>
      </c>
      <c r="G68" s="79"/>
      <c r="H68" s="117">
        <v>5</v>
      </c>
      <c r="I68" s="181">
        <v>42247.576132628106</v>
      </c>
      <c r="J68" s="87">
        <f t="shared" si="51"/>
        <v>3.0906423284646697E-2</v>
      </c>
      <c r="K68" s="118"/>
      <c r="L68" s="182">
        <f t="shared" si="52"/>
        <v>2533.1522652562126</v>
      </c>
      <c r="M68" s="183">
        <f t="shared" si="53"/>
        <v>3412</v>
      </c>
      <c r="O68" s="130">
        <f t="shared" si="54"/>
        <v>6</v>
      </c>
      <c r="P68" s="192">
        <f t="shared" si="55"/>
        <v>43310.102672363697</v>
      </c>
      <c r="Q68" s="95">
        <f t="shared" si="56"/>
        <v>2.5149999999999853E-2</v>
      </c>
      <c r="R68" s="132"/>
      <c r="S68" s="193">
        <f t="shared" si="57"/>
        <v>2125.0530794711813</v>
      </c>
      <c r="T68" s="194">
        <f t="shared" si="58"/>
        <v>2862</v>
      </c>
      <c r="V68" s="154">
        <f t="shared" si="59"/>
        <v>7</v>
      </c>
      <c r="W68" s="200">
        <f t="shared" si="60"/>
        <v>44179.552983511385</v>
      </c>
      <c r="X68" s="94">
        <f t="shared" si="61"/>
        <v>2.0074999999999694E-2</v>
      </c>
      <c r="Y68" s="150"/>
      <c r="Z68" s="202">
        <f t="shared" si="62"/>
        <v>1738.9006222953758</v>
      </c>
      <c r="AA68" s="203">
        <f t="shared" si="63"/>
        <v>2342</v>
      </c>
    </row>
    <row r="69" spans="1:27" x14ac:dyDescent="0.25">
      <c r="A69" t="s">
        <v>94</v>
      </c>
      <c r="B69" s="78">
        <v>41177</v>
      </c>
      <c r="C69" s="82">
        <v>2</v>
      </c>
      <c r="D69" s="176">
        <f t="shared" si="48"/>
        <v>42412.31</v>
      </c>
      <c r="E69" s="177">
        <f t="shared" si="49"/>
        <v>2470.62</v>
      </c>
      <c r="F69" s="178">
        <f t="shared" si="50"/>
        <v>3328</v>
      </c>
      <c r="G69" s="79"/>
      <c r="H69" s="117">
        <v>6</v>
      </c>
      <c r="I69" s="181">
        <v>42881.289774617522</v>
      </c>
      <c r="J69" s="87">
        <f t="shared" si="51"/>
        <v>4.1389362377480685E-2</v>
      </c>
      <c r="K69" s="118"/>
      <c r="L69" s="182">
        <f t="shared" si="52"/>
        <v>3408.5795492350444</v>
      </c>
      <c r="M69" s="183">
        <f t="shared" si="53"/>
        <v>4591</v>
      </c>
      <c r="O69" s="130">
        <f t="shared" si="54"/>
        <v>7</v>
      </c>
      <c r="P69" s="192">
        <f t="shared" si="55"/>
        <v>43959.754212449152</v>
      </c>
      <c r="Q69" s="95">
        <f t="shared" si="56"/>
        <v>2.5149999999999978E-2</v>
      </c>
      <c r="R69" s="132"/>
      <c r="S69" s="193">
        <f t="shared" si="57"/>
        <v>2156.9288756632595</v>
      </c>
      <c r="T69" s="194">
        <f t="shared" si="58"/>
        <v>2905</v>
      </c>
      <c r="V69" s="154">
        <f t="shared" si="59"/>
        <v>8</v>
      </c>
      <c r="W69" s="200">
        <f t="shared" si="60"/>
        <v>44842.246278264065</v>
      </c>
      <c r="X69" s="94">
        <f t="shared" si="61"/>
        <v>2.0074999999999916E-2</v>
      </c>
      <c r="Y69" s="150"/>
      <c r="Z69" s="202">
        <f t="shared" si="62"/>
        <v>1764.9841316298262</v>
      </c>
      <c r="AA69" s="203">
        <f t="shared" si="63"/>
        <v>2377</v>
      </c>
    </row>
    <row r="70" spans="1:27" x14ac:dyDescent="0.25">
      <c r="A70" t="s">
        <v>95</v>
      </c>
      <c r="B70" s="78">
        <v>41569</v>
      </c>
      <c r="C70" s="82">
        <v>1</v>
      </c>
      <c r="D70" s="176">
        <f t="shared" si="48"/>
        <v>42816.07</v>
      </c>
      <c r="E70" s="177">
        <f t="shared" si="49"/>
        <v>1247.07</v>
      </c>
      <c r="F70" s="178">
        <f t="shared" si="50"/>
        <v>1680</v>
      </c>
      <c r="G70" s="79"/>
      <c r="H70" s="122">
        <v>6</v>
      </c>
      <c r="I70" s="181">
        <v>42881.289774617522</v>
      </c>
      <c r="J70" s="87">
        <f t="shared" si="51"/>
        <v>3.1568952214812054E-2</v>
      </c>
      <c r="K70" s="118"/>
      <c r="L70" s="182">
        <f t="shared" si="52"/>
        <v>1312.2897746175222</v>
      </c>
      <c r="M70" s="183">
        <f t="shared" si="53"/>
        <v>1768</v>
      </c>
      <c r="O70" s="130">
        <f t="shared" si="54"/>
        <v>7</v>
      </c>
      <c r="P70" s="192">
        <f t="shared" si="55"/>
        <v>43959.754212449152</v>
      </c>
      <c r="Q70" s="95">
        <f t="shared" si="56"/>
        <v>2.5149999999999978E-2</v>
      </c>
      <c r="R70" s="132"/>
      <c r="S70" s="193">
        <f t="shared" si="57"/>
        <v>1078.4644378316298</v>
      </c>
      <c r="T70" s="194">
        <f t="shared" si="58"/>
        <v>1453</v>
      </c>
      <c r="V70" s="154">
        <f t="shared" si="59"/>
        <v>8</v>
      </c>
      <c r="W70" s="200">
        <f t="shared" si="60"/>
        <v>44842.246278264065</v>
      </c>
      <c r="X70" s="94">
        <f t="shared" si="61"/>
        <v>2.0074999999999916E-2</v>
      </c>
      <c r="Y70" s="150"/>
      <c r="Z70" s="202">
        <f t="shared" si="62"/>
        <v>882.49206581491308</v>
      </c>
      <c r="AA70" s="203">
        <f t="shared" si="63"/>
        <v>1189</v>
      </c>
    </row>
    <row r="71" spans="1:27" x14ac:dyDescent="0.25">
      <c r="A71" t="s">
        <v>96</v>
      </c>
      <c r="B71" s="78">
        <v>41966</v>
      </c>
      <c r="C71" s="82">
        <v>3</v>
      </c>
      <c r="D71" s="176">
        <f t="shared" si="48"/>
        <v>43224.98</v>
      </c>
      <c r="E71" s="177">
        <f t="shared" si="49"/>
        <v>3776.94</v>
      </c>
      <c r="F71" s="178">
        <f t="shared" si="50"/>
        <v>5088</v>
      </c>
      <c r="G71" s="79"/>
      <c r="H71" s="122">
        <v>7</v>
      </c>
      <c r="I71" s="181">
        <v>43524.509121236784</v>
      </c>
      <c r="J71" s="87">
        <f t="shared" si="51"/>
        <v>3.7137423658122865E-2</v>
      </c>
      <c r="K71" s="118"/>
      <c r="L71" s="182">
        <f t="shared" si="52"/>
        <v>4675.5273637103528</v>
      </c>
      <c r="M71" s="183">
        <f t="shared" si="53"/>
        <v>6298</v>
      </c>
      <c r="O71" s="130">
        <f t="shared" si="54"/>
        <v>8</v>
      </c>
      <c r="P71" s="192">
        <f t="shared" si="55"/>
        <v>44619.150525635887</v>
      </c>
      <c r="Q71" s="95">
        <f t="shared" si="56"/>
        <v>2.5149999999999943E-2</v>
      </c>
      <c r="R71" s="132"/>
      <c r="S71" s="193">
        <f t="shared" si="57"/>
        <v>3283.9242131973078</v>
      </c>
      <c r="T71" s="194">
        <f t="shared" si="58"/>
        <v>4423</v>
      </c>
      <c r="V71" s="154">
        <f t="shared" si="59"/>
        <v>9</v>
      </c>
      <c r="W71" s="200">
        <f t="shared" si="60"/>
        <v>45514.879972438015</v>
      </c>
      <c r="X71" s="94">
        <f t="shared" si="61"/>
        <v>2.0074999999999725E-2</v>
      </c>
      <c r="Y71" s="150"/>
      <c r="Z71" s="202">
        <f t="shared" si="62"/>
        <v>2687.1883404063847</v>
      </c>
      <c r="AA71" s="203">
        <f t="shared" si="63"/>
        <v>3620</v>
      </c>
    </row>
    <row r="72" spans="1:27" x14ac:dyDescent="0.25">
      <c r="A72" t="s">
        <v>97</v>
      </c>
      <c r="B72" s="78">
        <v>42373</v>
      </c>
      <c r="C72" s="82">
        <v>1</v>
      </c>
      <c r="D72" s="176">
        <f t="shared" si="48"/>
        <v>43644.19</v>
      </c>
      <c r="E72" s="177">
        <f t="shared" si="49"/>
        <v>1271.19</v>
      </c>
      <c r="F72" s="178">
        <f t="shared" si="50"/>
        <v>1712</v>
      </c>
      <c r="G72" s="79"/>
      <c r="H72" s="122">
        <v>8</v>
      </c>
      <c r="I72" s="181">
        <v>44177.376758055332</v>
      </c>
      <c r="J72" s="87">
        <f t="shared" si="51"/>
        <v>4.2583172257223516E-2</v>
      </c>
      <c r="K72" s="118"/>
      <c r="L72" s="182">
        <f t="shared" si="52"/>
        <v>1804.3767580553322</v>
      </c>
      <c r="M72" s="183">
        <f t="shared" si="53"/>
        <v>2430</v>
      </c>
      <c r="O72" s="130">
        <f t="shared" si="54"/>
        <v>9</v>
      </c>
      <c r="P72" s="192">
        <f t="shared" si="55"/>
        <v>45288.437783520421</v>
      </c>
      <c r="Q72" s="95">
        <f t="shared" si="56"/>
        <v>2.5149999999999947E-2</v>
      </c>
      <c r="R72" s="132"/>
      <c r="S72" s="193">
        <f t="shared" si="57"/>
        <v>1111.0610254650892</v>
      </c>
      <c r="T72" s="194">
        <f t="shared" si="58"/>
        <v>1497</v>
      </c>
      <c r="V72" s="154">
        <f t="shared" si="59"/>
        <v>10</v>
      </c>
      <c r="W72" s="200">
        <f t="shared" si="60"/>
        <v>46197.603172024588</v>
      </c>
      <c r="X72" s="94">
        <f t="shared" si="61"/>
        <v>2.0074999999999878E-2</v>
      </c>
      <c r="Y72" s="150"/>
      <c r="Z72" s="202">
        <f t="shared" si="62"/>
        <v>909.16538850416691</v>
      </c>
      <c r="AA72" s="203">
        <f t="shared" si="63"/>
        <v>1225</v>
      </c>
    </row>
    <row r="73" spans="1:27" x14ac:dyDescent="0.25">
      <c r="A73" t="s">
        <v>98</v>
      </c>
      <c r="B73" s="78">
        <v>43195</v>
      </c>
      <c r="C73" s="82">
        <v>1</v>
      </c>
      <c r="D73" s="176">
        <f t="shared" si="48"/>
        <v>44490.85</v>
      </c>
      <c r="E73" s="177">
        <f t="shared" si="49"/>
        <v>1295.8499999999999</v>
      </c>
      <c r="F73" s="178">
        <f t="shared" si="50"/>
        <v>1746</v>
      </c>
      <c r="G73" s="79"/>
      <c r="H73" s="123">
        <v>9</v>
      </c>
      <c r="I73" s="181">
        <v>44840.037409426157</v>
      </c>
      <c r="J73" s="87">
        <f t="shared" si="51"/>
        <v>3.8083977530412247E-2</v>
      </c>
      <c r="K73" s="118"/>
      <c r="L73" s="182">
        <f t="shared" si="52"/>
        <v>1645.037409426157</v>
      </c>
      <c r="M73" s="183">
        <f t="shared" si="53"/>
        <v>2216</v>
      </c>
      <c r="O73" s="130">
        <f t="shared" si="54"/>
        <v>10</v>
      </c>
      <c r="P73" s="192">
        <f t="shared" si="55"/>
        <v>45967.764350273217</v>
      </c>
      <c r="Q73" s="95">
        <f t="shared" si="56"/>
        <v>2.5149999999999829E-2</v>
      </c>
      <c r="R73" s="132"/>
      <c r="S73" s="193">
        <f t="shared" si="57"/>
        <v>1127.7269408470602</v>
      </c>
      <c r="T73" s="194">
        <f t="shared" si="58"/>
        <v>1519</v>
      </c>
      <c r="V73" s="154">
        <f t="shared" si="59"/>
        <v>11</v>
      </c>
      <c r="W73" s="200">
        <f t="shared" si="60"/>
        <v>46890.567219604942</v>
      </c>
      <c r="X73" s="94">
        <f t="shared" si="61"/>
        <v>2.0074999999999777E-2</v>
      </c>
      <c r="Y73" s="150"/>
      <c r="Z73" s="202">
        <f t="shared" si="62"/>
        <v>922.80286933172465</v>
      </c>
      <c r="AA73" s="203">
        <f t="shared" si="63"/>
        <v>1243</v>
      </c>
    </row>
    <row r="74" spans="1:27" x14ac:dyDescent="0.25">
      <c r="A74" t="s">
        <v>99</v>
      </c>
      <c r="B74" s="78">
        <v>44582</v>
      </c>
      <c r="C74" s="82">
        <v>3</v>
      </c>
      <c r="D74" s="176">
        <f t="shared" si="48"/>
        <v>45919.46</v>
      </c>
      <c r="E74" s="177">
        <f t="shared" si="49"/>
        <v>4012.38</v>
      </c>
      <c r="F74" s="178">
        <f t="shared" si="50"/>
        <v>5405</v>
      </c>
      <c r="G74" s="79"/>
      <c r="H74" s="123">
        <v>11</v>
      </c>
      <c r="I74" s="181">
        <v>46195.327540126054</v>
      </c>
      <c r="J74" s="87">
        <f t="shared" si="51"/>
        <v>3.618786820075489E-2</v>
      </c>
      <c r="K74" s="118"/>
      <c r="L74" s="182">
        <f t="shared" si="52"/>
        <v>4839.9826203781631</v>
      </c>
      <c r="M74" s="183">
        <f t="shared" si="53"/>
        <v>6519</v>
      </c>
      <c r="O74" s="130">
        <f t="shared" si="54"/>
        <v>12</v>
      </c>
      <c r="P74" s="192">
        <f t="shared" si="55"/>
        <v>47357.140027760222</v>
      </c>
      <c r="Q74" s="95">
        <f t="shared" si="56"/>
        <v>2.5149999999999954E-2</v>
      </c>
      <c r="R74" s="132"/>
      <c r="S74" s="193">
        <f t="shared" si="57"/>
        <v>3485.4374629025042</v>
      </c>
      <c r="T74" s="194">
        <f t="shared" si="58"/>
        <v>4695</v>
      </c>
      <c r="V74" s="154">
        <f t="shared" si="59"/>
        <v>13</v>
      </c>
      <c r="W74" s="200">
        <f t="shared" si="60"/>
        <v>48307.834613817497</v>
      </c>
      <c r="X74" s="94">
        <f t="shared" si="61"/>
        <v>2.0074999999999739E-2</v>
      </c>
      <c r="Y74" s="150"/>
      <c r="Z74" s="202">
        <f t="shared" si="62"/>
        <v>2852.0837581718224</v>
      </c>
      <c r="AA74" s="203">
        <f t="shared" si="63"/>
        <v>3842</v>
      </c>
    </row>
    <row r="75" spans="1:27" x14ac:dyDescent="0.25">
      <c r="A75" t="s">
        <v>100</v>
      </c>
      <c r="B75" s="78">
        <v>45344</v>
      </c>
      <c r="C75" s="82">
        <v>1</v>
      </c>
      <c r="D75" s="176">
        <f t="shared" si="48"/>
        <v>46704.32</v>
      </c>
      <c r="E75" s="177">
        <f t="shared" si="49"/>
        <v>1360.32</v>
      </c>
      <c r="F75" s="178">
        <f t="shared" si="50"/>
        <v>1832</v>
      </c>
      <c r="G75" s="79"/>
      <c r="H75" s="123">
        <v>12</v>
      </c>
      <c r="I75" s="181">
        <v>46888.25745322794</v>
      </c>
      <c r="J75" s="87">
        <f t="shared" si="51"/>
        <v>3.4056489353121465E-2</v>
      </c>
      <c r="K75" s="118"/>
      <c r="L75" s="182">
        <f t="shared" si="52"/>
        <v>1544.2574532279395</v>
      </c>
      <c r="M75" s="183">
        <f t="shared" si="53"/>
        <v>2080</v>
      </c>
      <c r="O75" s="130">
        <f t="shared" si="54"/>
        <v>13</v>
      </c>
      <c r="P75" s="192">
        <f t="shared" si="55"/>
        <v>48067.497128176619</v>
      </c>
      <c r="Q75" s="95">
        <f t="shared" si="56"/>
        <v>2.5149999999999936E-2</v>
      </c>
      <c r="R75" s="132"/>
      <c r="S75" s="193">
        <f t="shared" si="57"/>
        <v>1179.2396749486797</v>
      </c>
      <c r="T75" s="194">
        <f t="shared" si="58"/>
        <v>1588</v>
      </c>
      <c r="V75" s="154">
        <f t="shared" si="59"/>
        <v>14</v>
      </c>
      <c r="W75" s="200">
        <f t="shared" si="60"/>
        <v>49032.452133024759</v>
      </c>
      <c r="X75" s="94">
        <f t="shared" si="61"/>
        <v>2.0074999999999874E-2</v>
      </c>
      <c r="Y75" s="150"/>
      <c r="Z75" s="202">
        <f t="shared" si="62"/>
        <v>964.95500484813965</v>
      </c>
      <c r="AA75" s="203">
        <f t="shared" si="63"/>
        <v>1300</v>
      </c>
    </row>
    <row r="76" spans="1:27" x14ac:dyDescent="0.25">
      <c r="A76" t="s">
        <v>101</v>
      </c>
      <c r="B76" s="78">
        <v>51608</v>
      </c>
      <c r="C76" s="82">
        <v>2</v>
      </c>
      <c r="D76" s="176">
        <f t="shared" si="48"/>
        <v>53156.24</v>
      </c>
      <c r="E76" s="177">
        <f t="shared" si="49"/>
        <v>3096.48</v>
      </c>
      <c r="F76" s="178">
        <f t="shared" si="50"/>
        <v>4171</v>
      </c>
      <c r="G76" s="79"/>
      <c r="H76" s="117">
        <v>21</v>
      </c>
      <c r="I76" s="181">
        <v>53611.563535724883</v>
      </c>
      <c r="J76" s="87">
        <f t="shared" si="51"/>
        <v>3.8822731664177705E-2</v>
      </c>
      <c r="K76" s="118"/>
      <c r="L76" s="182">
        <f t="shared" si="52"/>
        <v>4007.1270714497659</v>
      </c>
      <c r="M76" s="183">
        <f t="shared" si="53"/>
        <v>5398</v>
      </c>
      <c r="O76" s="130">
        <f t="shared" si="54"/>
        <v>22</v>
      </c>
      <c r="P76" s="192">
        <f t="shared" si="55"/>
        <v>54959.894358648358</v>
      </c>
      <c r="Q76" s="95">
        <f t="shared" si="56"/>
        <v>2.5149999999999898E-2</v>
      </c>
      <c r="R76" s="132"/>
      <c r="S76" s="193">
        <f t="shared" si="57"/>
        <v>2696.6616458469507</v>
      </c>
      <c r="T76" s="194">
        <f t="shared" si="58"/>
        <v>3632</v>
      </c>
      <c r="V76" s="154">
        <f t="shared" si="59"/>
        <v>23</v>
      </c>
      <c r="W76" s="200">
        <f t="shared" si="60"/>
        <v>56063.214237898217</v>
      </c>
      <c r="X76" s="94">
        <f t="shared" si="61"/>
        <v>2.0074999999999874E-2</v>
      </c>
      <c r="Y76" s="150"/>
      <c r="Z76" s="202">
        <f t="shared" si="62"/>
        <v>2206.6397584997176</v>
      </c>
      <c r="AA76" s="203">
        <f t="shared" si="63"/>
        <v>2972</v>
      </c>
    </row>
    <row r="77" spans="1:27" x14ac:dyDescent="0.25">
      <c r="A77" t="s">
        <v>102</v>
      </c>
      <c r="B77" s="78">
        <v>52670</v>
      </c>
      <c r="C77" s="82">
        <v>1</v>
      </c>
      <c r="D77" s="176">
        <f t="shared" si="48"/>
        <v>54250.1</v>
      </c>
      <c r="E77" s="177">
        <f t="shared" si="49"/>
        <v>1580.1</v>
      </c>
      <c r="F77" s="178">
        <f t="shared" si="50"/>
        <v>2128</v>
      </c>
      <c r="G77" s="79"/>
      <c r="H77" s="117">
        <v>22</v>
      </c>
      <c r="I77" s="181">
        <v>54415.736988760749</v>
      </c>
      <c r="J77" s="87">
        <f t="shared" si="51"/>
        <v>3.3144807077287813E-2</v>
      </c>
      <c r="K77" s="118"/>
      <c r="L77" s="182">
        <f t="shared" si="52"/>
        <v>1745.7369887607492</v>
      </c>
      <c r="M77" s="183">
        <f t="shared" si="53"/>
        <v>2352</v>
      </c>
      <c r="O77" s="130">
        <f t="shared" si="54"/>
        <v>23</v>
      </c>
      <c r="P77" s="192">
        <f t="shared" si="55"/>
        <v>55784.292774028072</v>
      </c>
      <c r="Q77" s="95">
        <f t="shared" si="56"/>
        <v>2.5149999999999815E-2</v>
      </c>
      <c r="R77" s="132"/>
      <c r="S77" s="193">
        <f t="shared" si="57"/>
        <v>1368.5557852673228</v>
      </c>
      <c r="T77" s="194">
        <f t="shared" si="58"/>
        <v>1843</v>
      </c>
      <c r="V77" s="154">
        <f t="shared" si="59"/>
        <v>24</v>
      </c>
      <c r="W77" s="200">
        <f t="shared" si="60"/>
        <v>56904.162451466669</v>
      </c>
      <c r="X77" s="94">
        <f t="shared" si="61"/>
        <v>2.0074999999999704E-2</v>
      </c>
      <c r="Y77" s="150"/>
      <c r="Z77" s="202">
        <f t="shared" si="62"/>
        <v>1119.8696774385971</v>
      </c>
      <c r="AA77" s="203">
        <f t="shared" si="63"/>
        <v>1508</v>
      </c>
    </row>
    <row r="78" spans="1:27" x14ac:dyDescent="0.25">
      <c r="A78" t="s">
        <v>103</v>
      </c>
      <c r="B78" s="78">
        <v>55118</v>
      </c>
      <c r="C78" s="82">
        <v>3</v>
      </c>
      <c r="D78" s="176">
        <f t="shared" si="48"/>
        <v>56771.54</v>
      </c>
      <c r="E78" s="177">
        <f t="shared" si="49"/>
        <v>4960.62</v>
      </c>
      <c r="F78" s="178">
        <f t="shared" si="50"/>
        <v>6682</v>
      </c>
      <c r="G78" s="79"/>
      <c r="H78" s="117">
        <v>25</v>
      </c>
      <c r="I78" s="181">
        <v>56901.359428834716</v>
      </c>
      <c r="J78" s="87">
        <f t="shared" si="51"/>
        <v>3.2355300062315684E-2</v>
      </c>
      <c r="K78" s="118"/>
      <c r="L78" s="182">
        <f t="shared" si="52"/>
        <v>5350.0782865041474</v>
      </c>
      <c r="M78" s="183">
        <f t="shared" si="53"/>
        <v>7207</v>
      </c>
      <c r="O78" s="130">
        <f t="shared" si="54"/>
        <v>26</v>
      </c>
      <c r="P78" s="192">
        <f t="shared" si="55"/>
        <v>58332.428618469909</v>
      </c>
      <c r="Q78" s="95">
        <f t="shared" si="56"/>
        <v>2.5149999999999995E-2</v>
      </c>
      <c r="R78" s="132"/>
      <c r="S78" s="193">
        <f t="shared" si="57"/>
        <v>4293.2075689055782</v>
      </c>
      <c r="T78" s="194">
        <f t="shared" si="58"/>
        <v>5783</v>
      </c>
      <c r="V78" s="154">
        <f t="shared" si="59"/>
        <v>27</v>
      </c>
      <c r="W78" s="200">
        <f t="shared" si="60"/>
        <v>59503.452122985684</v>
      </c>
      <c r="X78" s="94">
        <f t="shared" si="61"/>
        <v>2.0074999999999857E-2</v>
      </c>
      <c r="Y78" s="150"/>
      <c r="Z78" s="202">
        <f t="shared" si="62"/>
        <v>3513.0705135473254</v>
      </c>
      <c r="AA78" s="203">
        <f t="shared" si="63"/>
        <v>4732</v>
      </c>
    </row>
    <row r="79" spans="1:27" x14ac:dyDescent="0.25">
      <c r="B79" s="78"/>
      <c r="D79" s="176"/>
      <c r="E79" s="177"/>
      <c r="F79" s="178"/>
      <c r="G79" s="79"/>
      <c r="H79" s="117"/>
      <c r="I79" s="181"/>
      <c r="J79" s="87"/>
      <c r="K79" s="118"/>
      <c r="L79" s="182"/>
      <c r="M79" s="183"/>
      <c r="O79" s="130"/>
      <c r="P79" s="192"/>
      <c r="Q79" s="95"/>
      <c r="R79" s="132"/>
      <c r="S79" s="193"/>
      <c r="T79" s="194"/>
      <c r="V79" s="154"/>
      <c r="W79" s="200"/>
      <c r="X79" s="94"/>
      <c r="Y79" s="150"/>
      <c r="Z79" s="202"/>
      <c r="AA79" s="203"/>
    </row>
    <row r="80" spans="1:27" x14ac:dyDescent="0.25">
      <c r="A80" t="s">
        <v>104</v>
      </c>
      <c r="B80" s="78">
        <v>42440</v>
      </c>
      <c r="C80" s="82">
        <v>2</v>
      </c>
      <c r="D80" s="176">
        <f t="shared" ref="D80:D91" si="64">+B80*1.03</f>
        <v>43713.200000000004</v>
      </c>
      <c r="E80" s="177">
        <f t="shared" ref="E80:E91" si="65">+B80*$E$3*C80</f>
        <v>2546.4</v>
      </c>
      <c r="F80" s="178">
        <f t="shared" ref="F80:F91" si="66">ROUND(E80*(1+$F$3),0)</f>
        <v>3430</v>
      </c>
      <c r="G80" s="79"/>
      <c r="H80" s="117">
        <v>3</v>
      </c>
      <c r="I80" s="181">
        <v>43722.748999999996</v>
      </c>
      <c r="J80" s="87">
        <f t="shared" ref="J80:J91" si="67">(I80-B80)/B80</f>
        <v>3.0224999999999908E-2</v>
      </c>
      <c r="K80" s="118"/>
      <c r="L80" s="182">
        <f t="shared" ref="L80:L91" si="68">(I80-B80)*$C80</f>
        <v>2565.4979999999923</v>
      </c>
      <c r="M80" s="183">
        <f t="shared" ref="M80:M91" si="69">ROUND(L80*(1+M$3),0)</f>
        <v>3456</v>
      </c>
      <c r="O80" s="130">
        <f t="shared" ref="O80:O91" si="70">+H80+1</f>
        <v>4</v>
      </c>
      <c r="P80" s="192">
        <f t="shared" ref="P80:P91" si="71">+((I80*1.015)*1.01)</f>
        <v>44822.376137349987</v>
      </c>
      <c r="Q80" s="95">
        <f t="shared" ref="Q80:Q91" si="72">(P80-I80)/I80</f>
        <v>2.5149999999999801E-2</v>
      </c>
      <c r="R80" s="132"/>
      <c r="S80" s="193">
        <f t="shared" ref="S80:S91" si="73">(P80-I80)*$C80</f>
        <v>2199.2542746999825</v>
      </c>
      <c r="T80" s="194">
        <f t="shared" ref="T80:T91" si="74">ROUND(S80*(1+T$3),0)</f>
        <v>2962</v>
      </c>
      <c r="V80" s="154">
        <f t="shared" ref="V80:V91" si="75">+O80+1</f>
        <v>5</v>
      </c>
      <c r="W80" s="200">
        <f t="shared" ref="W80:W91" si="76">+((P80*1.015)*1.005)</f>
        <v>45722.185338307274</v>
      </c>
      <c r="X80" s="94">
        <f t="shared" ref="X80:X91" si="77">(W80-P80)/P80</f>
        <v>2.0074999999999676E-2</v>
      </c>
      <c r="Y80" s="150"/>
      <c r="Z80" s="202">
        <f t="shared" ref="Z80:Z91" si="78">(W80-P80)*$C80</f>
        <v>1799.618401914573</v>
      </c>
      <c r="AA80" s="203">
        <f t="shared" ref="AA80:AA91" si="79">ROUND(Z80*(1+AA$3),0)</f>
        <v>2424</v>
      </c>
    </row>
    <row r="81" spans="1:27" x14ac:dyDescent="0.25">
      <c r="A81" t="s">
        <v>105</v>
      </c>
      <c r="B81" s="78">
        <v>43281</v>
      </c>
      <c r="C81" s="82">
        <v>1</v>
      </c>
      <c r="D81" s="176">
        <f t="shared" si="64"/>
        <v>44579.43</v>
      </c>
      <c r="E81" s="177">
        <f t="shared" si="65"/>
        <v>1298.43</v>
      </c>
      <c r="F81" s="178">
        <f t="shared" si="66"/>
        <v>1749</v>
      </c>
      <c r="G81" s="79"/>
      <c r="H81" s="117">
        <v>5</v>
      </c>
      <c r="I81" s="181">
        <v>45044.269088524983</v>
      </c>
      <c r="J81" s="87">
        <f t="shared" si="67"/>
        <v>4.0740026536470575E-2</v>
      </c>
      <c r="K81" s="118"/>
      <c r="L81" s="182">
        <f t="shared" si="68"/>
        <v>1763.2690885249831</v>
      </c>
      <c r="M81" s="183">
        <f t="shared" si="69"/>
        <v>2375</v>
      </c>
      <c r="O81" s="130">
        <f t="shared" si="70"/>
        <v>6</v>
      </c>
      <c r="P81" s="192">
        <f t="shared" si="71"/>
        <v>46177.132456101383</v>
      </c>
      <c r="Q81" s="95">
        <f t="shared" si="72"/>
        <v>2.5149999999999915E-2</v>
      </c>
      <c r="R81" s="132"/>
      <c r="S81" s="193">
        <f t="shared" si="73"/>
        <v>1132.8633675763995</v>
      </c>
      <c r="T81" s="194">
        <f t="shared" si="74"/>
        <v>1526</v>
      </c>
      <c r="V81" s="154">
        <f t="shared" si="75"/>
        <v>7</v>
      </c>
      <c r="W81" s="200">
        <f t="shared" si="76"/>
        <v>47104.138390157612</v>
      </c>
      <c r="X81" s="94">
        <f t="shared" si="77"/>
        <v>2.0074999999999871E-2</v>
      </c>
      <c r="Y81" s="150"/>
      <c r="Z81" s="202">
        <f t="shared" si="78"/>
        <v>927.00593405622931</v>
      </c>
      <c r="AA81" s="203">
        <f t="shared" si="79"/>
        <v>1249</v>
      </c>
    </row>
    <row r="82" spans="1:27" x14ac:dyDescent="0.25">
      <c r="A82" t="s">
        <v>106</v>
      </c>
      <c r="B82" s="78">
        <v>44323</v>
      </c>
      <c r="C82" s="82">
        <v>1</v>
      </c>
      <c r="D82" s="176">
        <f t="shared" si="64"/>
        <v>45652.69</v>
      </c>
      <c r="E82" s="177">
        <f t="shared" si="65"/>
        <v>1329.69</v>
      </c>
      <c r="F82" s="178">
        <f t="shared" si="66"/>
        <v>1791</v>
      </c>
      <c r="G82" s="79"/>
      <c r="H82" s="122">
        <v>6</v>
      </c>
      <c r="I82" s="181">
        <v>45719.933124852854</v>
      </c>
      <c r="J82" s="87">
        <f t="shared" si="67"/>
        <v>3.1517115828189751E-2</v>
      </c>
      <c r="K82" s="118"/>
      <c r="L82" s="182">
        <f t="shared" si="68"/>
        <v>1396.9331248528542</v>
      </c>
      <c r="M82" s="183">
        <f t="shared" si="69"/>
        <v>1882</v>
      </c>
      <c r="O82" s="130">
        <f t="shared" si="70"/>
        <v>7</v>
      </c>
      <c r="P82" s="192">
        <f t="shared" si="71"/>
        <v>46869.7894429429</v>
      </c>
      <c r="Q82" s="95">
        <f t="shared" si="72"/>
        <v>2.5149999999999919E-2</v>
      </c>
      <c r="R82" s="132"/>
      <c r="S82" s="193">
        <f t="shared" si="73"/>
        <v>1149.8563180900455</v>
      </c>
      <c r="T82" s="194">
        <f t="shared" si="74"/>
        <v>1549</v>
      </c>
      <c r="V82" s="154">
        <f t="shared" si="75"/>
        <v>8</v>
      </c>
      <c r="W82" s="200">
        <f t="shared" si="76"/>
        <v>47810.700466009963</v>
      </c>
      <c r="X82" s="94">
        <f t="shared" si="77"/>
        <v>2.0074999999999666E-2</v>
      </c>
      <c r="Y82" s="150"/>
      <c r="Z82" s="202">
        <f t="shared" si="78"/>
        <v>940.91102306706307</v>
      </c>
      <c r="AA82" s="203">
        <f t="shared" si="79"/>
        <v>1267</v>
      </c>
    </row>
    <row r="83" spans="1:27" x14ac:dyDescent="0.25">
      <c r="A83" t="s">
        <v>107</v>
      </c>
      <c r="B83" s="78">
        <v>44749</v>
      </c>
      <c r="C83" s="82">
        <v>1</v>
      </c>
      <c r="D83" s="176">
        <f t="shared" si="64"/>
        <v>46091.47</v>
      </c>
      <c r="E83" s="177">
        <f t="shared" si="65"/>
        <v>1342.47</v>
      </c>
      <c r="F83" s="178">
        <f t="shared" si="66"/>
        <v>1808</v>
      </c>
      <c r="G83" s="79"/>
      <c r="H83" s="122">
        <v>7</v>
      </c>
      <c r="I83" s="181">
        <v>46405.732121725639</v>
      </c>
      <c r="J83" s="87">
        <f t="shared" si="67"/>
        <v>3.7022774178766885E-2</v>
      </c>
      <c r="K83" s="118"/>
      <c r="L83" s="182">
        <f t="shared" si="68"/>
        <v>1656.7321217256394</v>
      </c>
      <c r="M83" s="183">
        <f t="shared" si="69"/>
        <v>2232</v>
      </c>
      <c r="O83" s="130">
        <f t="shared" si="70"/>
        <v>8</v>
      </c>
      <c r="P83" s="192">
        <f t="shared" si="71"/>
        <v>47572.836284587036</v>
      </c>
      <c r="Q83" s="95">
        <f t="shared" si="72"/>
        <v>2.5149999999999929E-2</v>
      </c>
      <c r="R83" s="132"/>
      <c r="S83" s="193">
        <f t="shared" si="73"/>
        <v>1167.1041628613966</v>
      </c>
      <c r="T83" s="194">
        <f t="shared" si="74"/>
        <v>1572</v>
      </c>
      <c r="V83" s="154">
        <f t="shared" si="75"/>
        <v>9</v>
      </c>
      <c r="W83" s="200">
        <f t="shared" si="76"/>
        <v>48527.860973000112</v>
      </c>
      <c r="X83" s="94">
        <f t="shared" si="77"/>
        <v>2.0074999999999808E-2</v>
      </c>
      <c r="Y83" s="150"/>
      <c r="Z83" s="202">
        <f t="shared" si="78"/>
        <v>955.02468841307564</v>
      </c>
      <c r="AA83" s="203">
        <f t="shared" si="79"/>
        <v>1286</v>
      </c>
    </row>
    <row r="84" spans="1:27" x14ac:dyDescent="0.25">
      <c r="A84" t="s">
        <v>108</v>
      </c>
      <c r="B84" s="78">
        <v>45179</v>
      </c>
      <c r="C84" s="82">
        <v>1</v>
      </c>
      <c r="D84" s="176">
        <f t="shared" si="64"/>
        <v>46534.37</v>
      </c>
      <c r="E84" s="177">
        <f t="shared" si="65"/>
        <v>1355.37</v>
      </c>
      <c r="F84" s="178">
        <f t="shared" si="66"/>
        <v>1826</v>
      </c>
      <c r="G84" s="79"/>
      <c r="H84" s="122">
        <v>8</v>
      </c>
      <c r="I84" s="181">
        <v>47101.818103551523</v>
      </c>
      <c r="J84" s="87">
        <f t="shared" si="67"/>
        <v>4.2559996979825196E-2</v>
      </c>
      <c r="K84" s="118"/>
      <c r="L84" s="182">
        <f t="shared" si="68"/>
        <v>1922.8181035515227</v>
      </c>
      <c r="M84" s="183">
        <f t="shared" si="69"/>
        <v>2590</v>
      </c>
      <c r="O84" s="130">
        <f t="shared" si="70"/>
        <v>9</v>
      </c>
      <c r="P84" s="192">
        <f t="shared" si="71"/>
        <v>48286.428828855838</v>
      </c>
      <c r="Q84" s="95">
        <f t="shared" si="72"/>
        <v>2.5149999999999888E-2</v>
      </c>
      <c r="R84" s="132"/>
      <c r="S84" s="193">
        <f t="shared" si="73"/>
        <v>1184.6107253043156</v>
      </c>
      <c r="T84" s="194">
        <f t="shared" si="74"/>
        <v>1596</v>
      </c>
      <c r="V84" s="154">
        <f t="shared" si="75"/>
        <v>10</v>
      </c>
      <c r="W84" s="200">
        <f t="shared" si="76"/>
        <v>49255.778887595108</v>
      </c>
      <c r="X84" s="94">
        <f t="shared" si="77"/>
        <v>2.0074999999999774E-2</v>
      </c>
      <c r="Y84" s="150"/>
      <c r="Z84" s="202">
        <f t="shared" si="78"/>
        <v>969.35005873927003</v>
      </c>
      <c r="AA84" s="203">
        <f t="shared" si="79"/>
        <v>1306</v>
      </c>
    </row>
    <row r="85" spans="1:27" x14ac:dyDescent="0.25">
      <c r="A85" t="s">
        <v>109</v>
      </c>
      <c r="B85" s="78">
        <v>45614</v>
      </c>
      <c r="C85" s="82">
        <v>1</v>
      </c>
      <c r="D85" s="176">
        <f t="shared" si="64"/>
        <v>46982.42</v>
      </c>
      <c r="E85" s="177">
        <f t="shared" si="65"/>
        <v>1368.4199999999998</v>
      </c>
      <c r="F85" s="178">
        <f t="shared" si="66"/>
        <v>1843</v>
      </c>
      <c r="G85" s="79"/>
      <c r="H85" s="123">
        <v>8</v>
      </c>
      <c r="I85" s="181">
        <v>47101.818103551523</v>
      </c>
      <c r="J85" s="87">
        <f t="shared" si="67"/>
        <v>3.26175758221494E-2</v>
      </c>
      <c r="K85" s="118"/>
      <c r="L85" s="182">
        <f t="shared" si="68"/>
        <v>1487.8181035515227</v>
      </c>
      <c r="M85" s="183">
        <f t="shared" si="69"/>
        <v>2004</v>
      </c>
      <c r="O85" s="130">
        <f t="shared" si="70"/>
        <v>9</v>
      </c>
      <c r="P85" s="192">
        <f t="shared" si="71"/>
        <v>48286.428828855838</v>
      </c>
      <c r="Q85" s="95">
        <f t="shared" si="72"/>
        <v>2.5149999999999888E-2</v>
      </c>
      <c r="R85" s="132"/>
      <c r="S85" s="193">
        <f t="shared" si="73"/>
        <v>1184.6107253043156</v>
      </c>
      <c r="T85" s="194">
        <f t="shared" si="74"/>
        <v>1596</v>
      </c>
      <c r="V85" s="154">
        <f t="shared" si="75"/>
        <v>10</v>
      </c>
      <c r="W85" s="200">
        <f t="shared" si="76"/>
        <v>49255.778887595108</v>
      </c>
      <c r="X85" s="94">
        <f t="shared" si="77"/>
        <v>2.0074999999999774E-2</v>
      </c>
      <c r="Y85" s="150"/>
      <c r="Z85" s="202">
        <f t="shared" si="78"/>
        <v>969.35005873927003</v>
      </c>
      <c r="AA85" s="203">
        <f t="shared" si="79"/>
        <v>1306</v>
      </c>
    </row>
    <row r="86" spans="1:27" x14ac:dyDescent="0.25">
      <c r="A86" t="s">
        <v>110</v>
      </c>
      <c r="B86" s="78">
        <v>46057</v>
      </c>
      <c r="C86" s="82">
        <v>1</v>
      </c>
      <c r="D86" s="176">
        <f t="shared" si="64"/>
        <v>47438.71</v>
      </c>
      <c r="E86" s="177">
        <f t="shared" si="65"/>
        <v>1381.71</v>
      </c>
      <c r="F86" s="178">
        <f t="shared" si="66"/>
        <v>1861</v>
      </c>
      <c r="G86" s="79"/>
      <c r="H86" s="123">
        <v>9</v>
      </c>
      <c r="I86" s="181">
        <v>47808.345375104793</v>
      </c>
      <c r="J86" s="87">
        <f t="shared" si="67"/>
        <v>3.8025606858996301E-2</v>
      </c>
      <c r="K86" s="118"/>
      <c r="L86" s="182">
        <f t="shared" si="68"/>
        <v>1751.3453751047928</v>
      </c>
      <c r="M86" s="183">
        <f t="shared" si="69"/>
        <v>2359</v>
      </c>
      <c r="O86" s="130">
        <f t="shared" si="70"/>
        <v>10</v>
      </c>
      <c r="P86" s="192">
        <f t="shared" si="71"/>
        <v>49010.725261288673</v>
      </c>
      <c r="Q86" s="95">
        <f t="shared" si="72"/>
        <v>2.5149999999999895E-2</v>
      </c>
      <c r="R86" s="132"/>
      <c r="S86" s="193">
        <f t="shared" si="73"/>
        <v>1202.3798861838804</v>
      </c>
      <c r="T86" s="194">
        <f t="shared" si="74"/>
        <v>1620</v>
      </c>
      <c r="V86" s="154">
        <f t="shared" si="75"/>
        <v>11</v>
      </c>
      <c r="W86" s="200">
        <f t="shared" si="76"/>
        <v>49994.615570909038</v>
      </c>
      <c r="X86" s="94">
        <f t="shared" si="77"/>
        <v>2.0074999999999892E-2</v>
      </c>
      <c r="Y86" s="150"/>
      <c r="Z86" s="202">
        <f t="shared" si="78"/>
        <v>983.89030962036486</v>
      </c>
      <c r="AA86" s="203">
        <f t="shared" si="79"/>
        <v>1325</v>
      </c>
    </row>
    <row r="87" spans="1:27" x14ac:dyDescent="0.25">
      <c r="A87" t="s">
        <v>111</v>
      </c>
      <c r="B87" s="78">
        <v>46728</v>
      </c>
      <c r="C87" s="82">
        <v>1</v>
      </c>
      <c r="D87" s="176">
        <f t="shared" si="64"/>
        <v>48129.840000000004</v>
      </c>
      <c r="E87" s="177">
        <f t="shared" si="65"/>
        <v>1401.84</v>
      </c>
      <c r="F87" s="178">
        <f t="shared" si="66"/>
        <v>1888</v>
      </c>
      <c r="G87" s="79"/>
      <c r="H87" s="123">
        <v>10</v>
      </c>
      <c r="I87" s="181">
        <v>48525.470555731357</v>
      </c>
      <c r="J87" s="87">
        <f t="shared" si="67"/>
        <v>3.8466669999387033E-2</v>
      </c>
      <c r="K87" s="118"/>
      <c r="L87" s="182">
        <f t="shared" si="68"/>
        <v>1797.4705557313573</v>
      </c>
      <c r="M87" s="183">
        <f t="shared" si="69"/>
        <v>2421</v>
      </c>
      <c r="O87" s="130">
        <f t="shared" si="70"/>
        <v>11</v>
      </c>
      <c r="P87" s="192">
        <f t="shared" si="71"/>
        <v>49745.886140207993</v>
      </c>
      <c r="Q87" s="95">
        <f t="shared" si="72"/>
        <v>2.5149999999999832E-2</v>
      </c>
      <c r="R87" s="132"/>
      <c r="S87" s="193">
        <f t="shared" si="73"/>
        <v>1220.4155844766356</v>
      </c>
      <c r="T87" s="194">
        <f t="shared" si="74"/>
        <v>1644</v>
      </c>
      <c r="V87" s="154">
        <f t="shared" si="75"/>
        <v>12</v>
      </c>
      <c r="W87" s="200">
        <f t="shared" si="76"/>
        <v>50744.534804472656</v>
      </c>
      <c r="X87" s="94">
        <f t="shared" si="77"/>
        <v>2.0074999999999753E-2</v>
      </c>
      <c r="Y87" s="150"/>
      <c r="Z87" s="202">
        <f t="shared" si="78"/>
        <v>998.64866426466324</v>
      </c>
      <c r="AA87" s="203">
        <f t="shared" si="79"/>
        <v>1345</v>
      </c>
    </row>
    <row r="88" spans="1:27" x14ac:dyDescent="0.25">
      <c r="A88" t="s">
        <v>112</v>
      </c>
      <c r="B88" s="78">
        <v>48373</v>
      </c>
      <c r="C88" s="82">
        <v>1</v>
      </c>
      <c r="D88" s="176">
        <f t="shared" si="64"/>
        <v>49824.19</v>
      </c>
      <c r="E88" s="177">
        <f t="shared" si="65"/>
        <v>1451.19</v>
      </c>
      <c r="F88" s="178">
        <f t="shared" si="66"/>
        <v>1955</v>
      </c>
      <c r="G88" s="79"/>
      <c r="H88" s="123">
        <v>12</v>
      </c>
      <c r="I88" s="181">
        <v>49992.152903278322</v>
      </c>
      <c r="J88" s="87">
        <f t="shared" si="67"/>
        <v>3.3472244915103921E-2</v>
      </c>
      <c r="K88" s="118"/>
      <c r="L88" s="182">
        <f t="shared" si="68"/>
        <v>1619.1529032783219</v>
      </c>
      <c r="M88" s="183">
        <f t="shared" si="69"/>
        <v>2181</v>
      </c>
      <c r="O88" s="130">
        <f t="shared" si="70"/>
        <v>13</v>
      </c>
      <c r="P88" s="192">
        <f t="shared" si="71"/>
        <v>51249.45554879577</v>
      </c>
      <c r="Q88" s="95">
        <f t="shared" si="72"/>
        <v>2.5149999999999957E-2</v>
      </c>
      <c r="R88" s="132"/>
      <c r="S88" s="193">
        <f t="shared" si="73"/>
        <v>1257.3026455174477</v>
      </c>
      <c r="T88" s="194">
        <f t="shared" si="74"/>
        <v>1694</v>
      </c>
      <c r="V88" s="154">
        <f t="shared" si="75"/>
        <v>14</v>
      </c>
      <c r="W88" s="200">
        <f t="shared" si="76"/>
        <v>52278.288368937829</v>
      </c>
      <c r="X88" s="94">
        <f t="shared" si="77"/>
        <v>2.0074999999999687E-2</v>
      </c>
      <c r="Y88" s="150"/>
      <c r="Z88" s="202">
        <f t="shared" si="78"/>
        <v>1028.8328201420591</v>
      </c>
      <c r="AA88" s="203">
        <f t="shared" si="79"/>
        <v>1386</v>
      </c>
    </row>
    <row r="89" spans="1:27" x14ac:dyDescent="0.25">
      <c r="A89" t="s">
        <v>113</v>
      </c>
      <c r="B89" s="78">
        <v>49192</v>
      </c>
      <c r="C89" s="82">
        <v>1</v>
      </c>
      <c r="D89" s="176">
        <f t="shared" si="64"/>
        <v>50667.76</v>
      </c>
      <c r="E89" s="177">
        <f t="shared" si="65"/>
        <v>1475.76</v>
      </c>
      <c r="F89" s="178">
        <f t="shared" si="66"/>
        <v>1988</v>
      </c>
      <c r="G89" s="79"/>
      <c r="H89" s="123">
        <v>13</v>
      </c>
      <c r="I89" s="181">
        <v>50742.035196827492</v>
      </c>
      <c r="J89" s="87">
        <f t="shared" si="67"/>
        <v>3.1509903984946575E-2</v>
      </c>
      <c r="K89" s="118"/>
      <c r="L89" s="182">
        <f t="shared" si="68"/>
        <v>1550.0351968274917</v>
      </c>
      <c r="M89" s="183">
        <f t="shared" si="69"/>
        <v>2088</v>
      </c>
      <c r="O89" s="130">
        <f t="shared" si="70"/>
        <v>14</v>
      </c>
      <c r="P89" s="192">
        <f t="shared" si="71"/>
        <v>52018.197382027698</v>
      </c>
      <c r="Q89" s="95">
        <f t="shared" si="72"/>
        <v>2.5149999999999898E-2</v>
      </c>
      <c r="R89" s="132"/>
      <c r="S89" s="193">
        <f t="shared" si="73"/>
        <v>1276.1621852002063</v>
      </c>
      <c r="T89" s="194">
        <f t="shared" si="74"/>
        <v>1719</v>
      </c>
      <c r="V89" s="154">
        <f t="shared" si="75"/>
        <v>15</v>
      </c>
      <c r="W89" s="200">
        <f t="shared" si="76"/>
        <v>53062.462694471898</v>
      </c>
      <c r="X89" s="94">
        <f t="shared" si="77"/>
        <v>2.0074999999999892E-2</v>
      </c>
      <c r="Y89" s="150"/>
      <c r="Z89" s="202">
        <f t="shared" si="78"/>
        <v>1044.2653124442004</v>
      </c>
      <c r="AA89" s="203">
        <f t="shared" si="79"/>
        <v>1407</v>
      </c>
    </row>
    <row r="90" spans="1:27" x14ac:dyDescent="0.25">
      <c r="A90" t="s">
        <v>114</v>
      </c>
      <c r="B90" s="78">
        <v>50013</v>
      </c>
      <c r="C90" s="82">
        <v>1</v>
      </c>
      <c r="D90" s="176">
        <f t="shared" si="64"/>
        <v>51513.39</v>
      </c>
      <c r="E90" s="177">
        <f t="shared" si="65"/>
        <v>1500.3899999999999</v>
      </c>
      <c r="F90" s="178">
        <f t="shared" si="66"/>
        <v>2021</v>
      </c>
      <c r="G90" s="79"/>
      <c r="H90" s="122">
        <v>15</v>
      </c>
      <c r="I90" s="181">
        <v>52275.713210651593</v>
      </c>
      <c r="J90" s="87">
        <f t="shared" si="67"/>
        <v>4.524250116272955E-2</v>
      </c>
      <c r="K90" s="118"/>
      <c r="L90" s="182">
        <f t="shared" si="68"/>
        <v>2262.7132106515928</v>
      </c>
      <c r="M90" s="183">
        <f t="shared" si="69"/>
        <v>3048</v>
      </c>
      <c r="O90" s="130">
        <f t="shared" si="70"/>
        <v>16</v>
      </c>
      <c r="P90" s="192">
        <f t="shared" si="71"/>
        <v>53590.447397899479</v>
      </c>
      <c r="Q90" s="95">
        <f t="shared" si="72"/>
        <v>2.5149999999999978E-2</v>
      </c>
      <c r="R90" s="132"/>
      <c r="S90" s="193">
        <f t="shared" si="73"/>
        <v>1314.7341872478864</v>
      </c>
      <c r="T90" s="194">
        <f t="shared" si="74"/>
        <v>1771</v>
      </c>
      <c r="V90" s="154">
        <f t="shared" si="75"/>
        <v>17</v>
      </c>
      <c r="W90" s="200">
        <f t="shared" si="76"/>
        <v>54666.275629412303</v>
      </c>
      <c r="X90" s="94">
        <f t="shared" si="77"/>
        <v>2.0074999999999843E-2</v>
      </c>
      <c r="Y90" s="150"/>
      <c r="Z90" s="202">
        <f t="shared" si="78"/>
        <v>1075.8282315128235</v>
      </c>
      <c r="AA90" s="203">
        <f t="shared" si="79"/>
        <v>1449</v>
      </c>
    </row>
    <row r="91" spans="1:27" x14ac:dyDescent="0.25">
      <c r="A91" t="s">
        <v>115</v>
      </c>
      <c r="B91" s="78">
        <v>51777</v>
      </c>
      <c r="C91" s="82">
        <v>1</v>
      </c>
      <c r="D91" s="176">
        <f t="shared" si="64"/>
        <v>53330.310000000005</v>
      </c>
      <c r="E91" s="177">
        <f t="shared" si="65"/>
        <v>1553.31</v>
      </c>
      <c r="F91" s="178">
        <f t="shared" si="66"/>
        <v>2092</v>
      </c>
      <c r="G91" s="79"/>
      <c r="H91" s="122">
        <v>17</v>
      </c>
      <c r="I91" s="181">
        <v>53855.746642443526</v>
      </c>
      <c r="J91" s="87">
        <f t="shared" si="67"/>
        <v>4.0148070425932866E-2</v>
      </c>
      <c r="K91" s="118"/>
      <c r="L91" s="182">
        <f t="shared" si="68"/>
        <v>2078.7466424435261</v>
      </c>
      <c r="M91" s="183">
        <f t="shared" si="69"/>
        <v>2800</v>
      </c>
      <c r="O91" s="130">
        <f t="shared" si="70"/>
        <v>18</v>
      </c>
      <c r="P91" s="192">
        <f t="shared" si="71"/>
        <v>55210.218670500981</v>
      </c>
      <c r="Q91" s="95">
        <f t="shared" si="72"/>
        <v>2.5150000000000002E-2</v>
      </c>
      <c r="R91" s="132"/>
      <c r="S91" s="193">
        <f t="shared" si="73"/>
        <v>1354.4720280574547</v>
      </c>
      <c r="T91" s="194">
        <f t="shared" si="74"/>
        <v>1824</v>
      </c>
      <c r="V91" s="154">
        <f t="shared" si="75"/>
        <v>19</v>
      </c>
      <c r="W91" s="200">
        <f t="shared" si="76"/>
        <v>56318.563810311272</v>
      </c>
      <c r="X91" s="94">
        <f t="shared" si="77"/>
        <v>2.0074999999999718E-2</v>
      </c>
      <c r="Y91" s="150"/>
      <c r="Z91" s="202">
        <f t="shared" si="78"/>
        <v>1108.3451398102916</v>
      </c>
      <c r="AA91" s="203">
        <f t="shared" si="79"/>
        <v>1493</v>
      </c>
    </row>
    <row r="92" spans="1:27" x14ac:dyDescent="0.25">
      <c r="B92" s="78"/>
      <c r="D92" s="176"/>
      <c r="E92" s="177"/>
      <c r="F92" s="178"/>
      <c r="G92" s="79"/>
      <c r="H92" s="117"/>
      <c r="I92" s="181"/>
      <c r="J92" s="87"/>
      <c r="K92" s="118"/>
      <c r="L92" s="182"/>
      <c r="M92" s="183"/>
      <c r="O92" s="130"/>
      <c r="P92" s="192"/>
      <c r="Q92" s="95"/>
      <c r="R92" s="132"/>
      <c r="S92" s="193"/>
      <c r="T92" s="194"/>
      <c r="V92" s="154"/>
      <c r="W92" s="200"/>
      <c r="X92" s="94"/>
      <c r="Y92" s="150"/>
      <c r="Z92" s="202"/>
      <c r="AA92" s="203"/>
    </row>
    <row r="93" spans="1:27" x14ac:dyDescent="0.25">
      <c r="A93" t="s">
        <v>116</v>
      </c>
      <c r="B93" s="78">
        <v>45658</v>
      </c>
      <c r="C93" s="82">
        <v>4</v>
      </c>
      <c r="D93" s="176">
        <f t="shared" ref="D93:D100" si="80">+B93*1.03</f>
        <v>47027.74</v>
      </c>
      <c r="E93" s="177">
        <f t="shared" ref="E93:E100" si="81">+B93*$E$3*C93</f>
        <v>5478.96</v>
      </c>
      <c r="F93" s="178">
        <f t="shared" ref="F93:F101" si="82">ROUND(E93*(1+$F$3),0)</f>
        <v>7380</v>
      </c>
      <c r="G93" s="79"/>
      <c r="H93" s="117">
        <v>3</v>
      </c>
      <c r="I93" s="181">
        <v>47038.013049999994</v>
      </c>
      <c r="J93" s="87">
        <f t="shared" ref="J93:J100" si="83">(I93-B93)/B93</f>
        <v>3.022499999999987E-2</v>
      </c>
      <c r="K93" s="118"/>
      <c r="L93" s="182">
        <f t="shared" ref="L93:L100" si="84">(I93-B93)*$C93</f>
        <v>5520.0521999999764</v>
      </c>
      <c r="M93" s="183">
        <f t="shared" ref="M93:M100" si="85">ROUND(L93*(1+M$3),0)</f>
        <v>7436</v>
      </c>
      <c r="O93" s="130">
        <f t="shared" ref="O93:O100" si="86">+H93+1</f>
        <v>4</v>
      </c>
      <c r="P93" s="192">
        <f t="shared" ref="P93:P100" si="87">+((I93*1.015)*1.01)</f>
        <v>48221.019078207493</v>
      </c>
      <c r="Q93" s="95">
        <f t="shared" ref="Q93:Q100" si="88">(P93-I93)/I93</f>
        <v>2.5149999999999985E-2</v>
      </c>
      <c r="R93" s="132"/>
      <c r="S93" s="193">
        <f t="shared" ref="S93:S100" si="89">(P93-I93)*$C93</f>
        <v>4732.0241128299967</v>
      </c>
      <c r="T93" s="194">
        <f t="shared" ref="T93:T100" si="90">ROUND(S93*(1+T$3),0)</f>
        <v>6374</v>
      </c>
      <c r="V93" s="154">
        <f t="shared" ref="V93:V100" si="91">+O93+1</f>
        <v>5</v>
      </c>
      <c r="W93" s="200">
        <f t="shared" ref="W93:W100" si="92">+((P93*1.015)*1.005)</f>
        <v>49189.056036202499</v>
      </c>
      <c r="X93" s="94">
        <f t="shared" ref="X93:X100" si="93">(W93-P93)/P93</f>
        <v>2.0074999999999798E-2</v>
      </c>
      <c r="Y93" s="150"/>
      <c r="Z93" s="202">
        <f t="shared" ref="Z93:Z100" si="94">(W93-P93)*$C93</f>
        <v>3872.1478319800226</v>
      </c>
      <c r="AA93" s="203">
        <f t="shared" ref="AA93:AA100" si="95">ROUND(Z93*(1+AA$3),0)</f>
        <v>5216</v>
      </c>
    </row>
    <row r="94" spans="1:27" x14ac:dyDescent="0.25">
      <c r="A94" t="s">
        <v>117</v>
      </c>
      <c r="B94" s="78">
        <v>46563</v>
      </c>
      <c r="C94" s="82">
        <v>6</v>
      </c>
      <c r="D94" s="176">
        <f t="shared" si="80"/>
        <v>47959.89</v>
      </c>
      <c r="E94" s="177">
        <f t="shared" si="81"/>
        <v>8381.34</v>
      </c>
      <c r="F94" s="178">
        <f t="shared" si="82"/>
        <v>11290</v>
      </c>
      <c r="G94" s="79"/>
      <c r="H94" s="117">
        <v>5</v>
      </c>
      <c r="I94" s="181">
        <v>48459.736994436236</v>
      </c>
      <c r="J94" s="87">
        <f t="shared" si="83"/>
        <v>4.0734853734429401E-2</v>
      </c>
      <c r="K94" s="118"/>
      <c r="L94" s="182">
        <f t="shared" si="84"/>
        <v>11380.421966617418</v>
      </c>
      <c r="M94" s="183">
        <f t="shared" si="85"/>
        <v>15329</v>
      </c>
      <c r="O94" s="130">
        <f t="shared" si="86"/>
        <v>6</v>
      </c>
      <c r="P94" s="192">
        <f t="shared" si="87"/>
        <v>49678.499379846304</v>
      </c>
      <c r="Q94" s="95">
        <f t="shared" si="88"/>
        <v>2.5149999999999922E-2</v>
      </c>
      <c r="R94" s="132"/>
      <c r="S94" s="193">
        <f t="shared" si="89"/>
        <v>7312.5743124604051</v>
      </c>
      <c r="T94" s="194">
        <f t="shared" si="90"/>
        <v>9850</v>
      </c>
      <c r="V94" s="154">
        <f t="shared" si="91"/>
        <v>7</v>
      </c>
      <c r="W94" s="200">
        <f t="shared" si="92"/>
        <v>50675.795254896708</v>
      </c>
      <c r="X94" s="94">
        <f t="shared" si="93"/>
        <v>2.0074999999999787E-2</v>
      </c>
      <c r="Y94" s="150"/>
      <c r="Z94" s="202">
        <f t="shared" si="94"/>
        <v>5983.775250302424</v>
      </c>
      <c r="AA94" s="203">
        <f t="shared" si="95"/>
        <v>8060</v>
      </c>
    </row>
    <row r="95" spans="1:27" x14ac:dyDescent="0.25">
      <c r="A95" t="s">
        <v>118</v>
      </c>
      <c r="B95" s="78">
        <v>47006</v>
      </c>
      <c r="C95" s="82">
        <v>2</v>
      </c>
      <c r="D95" s="176">
        <f t="shared" si="80"/>
        <v>48416.18</v>
      </c>
      <c r="E95" s="177">
        <f t="shared" si="81"/>
        <v>2820.3599999999997</v>
      </c>
      <c r="F95" s="178">
        <f t="shared" si="82"/>
        <v>3799</v>
      </c>
      <c r="G95" s="79"/>
      <c r="H95" s="117">
        <v>5</v>
      </c>
      <c r="I95" s="181">
        <v>48459.736994436236</v>
      </c>
      <c r="J95" s="87">
        <f t="shared" si="83"/>
        <v>3.0926626269757822E-2</v>
      </c>
      <c r="K95" s="118"/>
      <c r="L95" s="182">
        <f t="shared" si="84"/>
        <v>2907.4739888724725</v>
      </c>
      <c r="M95" s="183">
        <f t="shared" si="85"/>
        <v>3916</v>
      </c>
      <c r="O95" s="130">
        <f t="shared" si="86"/>
        <v>6</v>
      </c>
      <c r="P95" s="192">
        <f t="shared" si="87"/>
        <v>49678.499379846304</v>
      </c>
      <c r="Q95" s="95">
        <f t="shared" si="88"/>
        <v>2.5149999999999922E-2</v>
      </c>
      <c r="R95" s="132"/>
      <c r="S95" s="193">
        <f t="shared" si="89"/>
        <v>2437.524770820135</v>
      </c>
      <c r="T95" s="194">
        <f t="shared" si="90"/>
        <v>3283</v>
      </c>
      <c r="V95" s="154">
        <f t="shared" si="91"/>
        <v>7</v>
      </c>
      <c r="W95" s="200">
        <f t="shared" si="92"/>
        <v>50675.795254896708</v>
      </c>
      <c r="X95" s="94">
        <f t="shared" si="93"/>
        <v>2.0074999999999787E-2</v>
      </c>
      <c r="Y95" s="150"/>
      <c r="Z95" s="202">
        <f t="shared" si="94"/>
        <v>1994.591750100808</v>
      </c>
      <c r="AA95" s="203">
        <f t="shared" si="95"/>
        <v>2687</v>
      </c>
    </row>
    <row r="96" spans="1:27" x14ac:dyDescent="0.25">
      <c r="A96" t="s">
        <v>119</v>
      </c>
      <c r="B96" s="80">
        <v>47683</v>
      </c>
      <c r="C96" s="82">
        <v>1</v>
      </c>
      <c r="D96" s="176">
        <f t="shared" si="80"/>
        <v>49113.49</v>
      </c>
      <c r="E96" s="177">
        <f t="shared" si="81"/>
        <v>1430.49</v>
      </c>
      <c r="F96" s="178">
        <f t="shared" si="82"/>
        <v>1927</v>
      </c>
      <c r="G96" s="79"/>
      <c r="H96" s="117">
        <v>6</v>
      </c>
      <c r="I96" s="181">
        <v>49186.633049352778</v>
      </c>
      <c r="J96" s="87">
        <f t="shared" si="83"/>
        <v>3.1533943949683924E-2</v>
      </c>
      <c r="K96" s="118"/>
      <c r="L96" s="182">
        <f t="shared" si="84"/>
        <v>1503.6330493527785</v>
      </c>
      <c r="M96" s="183">
        <f t="shared" si="85"/>
        <v>2025</v>
      </c>
      <c r="O96" s="130">
        <f t="shared" si="86"/>
        <v>7</v>
      </c>
      <c r="P96" s="192">
        <f t="shared" si="87"/>
        <v>50423.676870543997</v>
      </c>
      <c r="Q96" s="95">
        <f t="shared" si="88"/>
        <v>2.5149999999999926E-2</v>
      </c>
      <c r="R96" s="132"/>
      <c r="S96" s="193">
        <f t="shared" si="89"/>
        <v>1237.0438211912187</v>
      </c>
      <c r="T96" s="194">
        <f t="shared" si="90"/>
        <v>1666</v>
      </c>
      <c r="V96" s="154">
        <f t="shared" si="91"/>
        <v>8</v>
      </c>
      <c r="W96" s="200">
        <f t="shared" si="92"/>
        <v>51435.932183720157</v>
      </c>
      <c r="X96" s="94">
        <f t="shared" si="93"/>
        <v>2.0074999999999781E-2</v>
      </c>
      <c r="Y96" s="150"/>
      <c r="Z96" s="202">
        <f t="shared" si="94"/>
        <v>1012.2553131761597</v>
      </c>
      <c r="AA96" s="203">
        <f t="shared" si="95"/>
        <v>1364</v>
      </c>
    </row>
    <row r="97" spans="1:27" x14ac:dyDescent="0.25">
      <c r="A97" t="s">
        <v>120</v>
      </c>
      <c r="B97" s="78">
        <v>49555</v>
      </c>
      <c r="C97" s="82">
        <v>1</v>
      </c>
      <c r="D97" s="176">
        <f t="shared" si="80"/>
        <v>51041.65</v>
      </c>
      <c r="E97" s="177">
        <f t="shared" si="81"/>
        <v>1486.6499999999999</v>
      </c>
      <c r="F97" s="178">
        <f t="shared" si="82"/>
        <v>2003</v>
      </c>
      <c r="G97" s="79"/>
      <c r="H97" s="123">
        <v>9</v>
      </c>
      <c r="I97" s="181">
        <v>51433.398518768488</v>
      </c>
      <c r="J97" s="87">
        <f t="shared" si="83"/>
        <v>3.790532779272502E-2</v>
      </c>
      <c r="K97" s="118"/>
      <c r="L97" s="182">
        <f t="shared" si="84"/>
        <v>1878.3985187684884</v>
      </c>
      <c r="M97" s="183">
        <f t="shared" si="85"/>
        <v>2530</v>
      </c>
      <c r="O97" s="130">
        <f t="shared" si="86"/>
        <v>10</v>
      </c>
      <c r="P97" s="192">
        <f t="shared" si="87"/>
        <v>52726.948491515512</v>
      </c>
      <c r="Q97" s="95">
        <f t="shared" si="88"/>
        <v>2.5149999999999919E-2</v>
      </c>
      <c r="R97" s="132"/>
      <c r="S97" s="193">
        <f t="shared" si="89"/>
        <v>1293.5499727470233</v>
      </c>
      <c r="T97" s="194">
        <f t="shared" si="90"/>
        <v>1742</v>
      </c>
      <c r="V97" s="154">
        <f t="shared" si="91"/>
        <v>11</v>
      </c>
      <c r="W97" s="200">
        <f t="shared" si="92"/>
        <v>53785.441982482669</v>
      </c>
      <c r="X97" s="94">
        <f t="shared" si="93"/>
        <v>2.0074999999999687E-2</v>
      </c>
      <c r="Y97" s="150"/>
      <c r="Z97" s="202">
        <f t="shared" si="94"/>
        <v>1058.4934909671574</v>
      </c>
      <c r="AA97" s="203">
        <f t="shared" si="95"/>
        <v>1426</v>
      </c>
    </row>
    <row r="98" spans="1:27" x14ac:dyDescent="0.25">
      <c r="A98" t="s">
        <v>121</v>
      </c>
      <c r="B98" s="78">
        <v>50275</v>
      </c>
      <c r="C98" s="82">
        <v>1</v>
      </c>
      <c r="D98" s="176">
        <f t="shared" si="80"/>
        <v>51783.25</v>
      </c>
      <c r="E98" s="177">
        <f t="shared" si="81"/>
        <v>1508.25</v>
      </c>
      <c r="F98" s="178">
        <f t="shared" si="82"/>
        <v>2032</v>
      </c>
      <c r="G98" s="79"/>
      <c r="H98" s="123">
        <v>10</v>
      </c>
      <c r="I98" s="181">
        <v>52204.89949655001</v>
      </c>
      <c r="J98" s="87">
        <f t="shared" si="83"/>
        <v>3.838686218896091E-2</v>
      </c>
      <c r="K98" s="118"/>
      <c r="L98" s="182">
        <f t="shared" si="84"/>
        <v>1929.8994965500096</v>
      </c>
      <c r="M98" s="183">
        <f t="shared" si="85"/>
        <v>2600</v>
      </c>
      <c r="O98" s="130">
        <f t="shared" si="86"/>
        <v>11</v>
      </c>
      <c r="P98" s="192">
        <f t="shared" si="87"/>
        <v>53517.852718888236</v>
      </c>
      <c r="Q98" s="95">
        <f t="shared" si="88"/>
        <v>2.5149999999999884E-2</v>
      </c>
      <c r="R98" s="132"/>
      <c r="S98" s="193">
        <f t="shared" si="89"/>
        <v>1312.9532223382266</v>
      </c>
      <c r="T98" s="194">
        <f t="shared" si="90"/>
        <v>1769</v>
      </c>
      <c r="V98" s="154">
        <f t="shared" si="91"/>
        <v>12</v>
      </c>
      <c r="W98" s="200">
        <f t="shared" si="92"/>
        <v>54592.22361221991</v>
      </c>
      <c r="X98" s="94">
        <f t="shared" si="93"/>
        <v>2.007499999999986E-2</v>
      </c>
      <c r="Y98" s="150"/>
      <c r="Z98" s="202">
        <f t="shared" si="94"/>
        <v>1074.3708933316739</v>
      </c>
      <c r="AA98" s="203">
        <f t="shared" si="95"/>
        <v>1447</v>
      </c>
    </row>
    <row r="99" spans="1:27" x14ac:dyDescent="0.25">
      <c r="A99" t="s">
        <v>122</v>
      </c>
      <c r="B99" s="78">
        <v>54717</v>
      </c>
      <c r="C99" s="82">
        <v>1</v>
      </c>
      <c r="D99" s="176">
        <f t="shared" si="80"/>
        <v>56358.51</v>
      </c>
      <c r="E99" s="177">
        <f t="shared" si="81"/>
        <v>1641.51</v>
      </c>
      <c r="F99" s="178">
        <f t="shared" si="82"/>
        <v>2211</v>
      </c>
      <c r="G99" s="79"/>
      <c r="H99" s="122">
        <v>16</v>
      </c>
      <c r="I99" s="181">
        <v>57083.095699305115</v>
      </c>
      <c r="J99" s="87">
        <f t="shared" si="83"/>
        <v>4.3242423731292196E-2</v>
      </c>
      <c r="K99" s="118"/>
      <c r="L99" s="182">
        <f t="shared" si="84"/>
        <v>2366.095699305115</v>
      </c>
      <c r="M99" s="183">
        <f t="shared" si="85"/>
        <v>3187</v>
      </c>
      <c r="O99" s="130">
        <f t="shared" si="86"/>
        <v>17</v>
      </c>
      <c r="P99" s="192">
        <f t="shared" si="87"/>
        <v>58518.73555614263</v>
      </c>
      <c r="Q99" s="95">
        <f t="shared" si="88"/>
        <v>2.5149999999999853E-2</v>
      </c>
      <c r="R99" s="132"/>
      <c r="S99" s="193">
        <f t="shared" si="89"/>
        <v>1435.6398568375153</v>
      </c>
      <c r="T99" s="194">
        <f t="shared" si="90"/>
        <v>1934</v>
      </c>
      <c r="V99" s="154">
        <f t="shared" si="91"/>
        <v>18</v>
      </c>
      <c r="W99" s="200">
        <f t="shared" si="92"/>
        <v>59693.499172432181</v>
      </c>
      <c r="X99" s="94">
        <f t="shared" si="93"/>
        <v>2.0074999999999781E-2</v>
      </c>
      <c r="Y99" s="150"/>
      <c r="Z99" s="202">
        <f t="shared" si="94"/>
        <v>1174.7636162895506</v>
      </c>
      <c r="AA99" s="203">
        <f t="shared" si="95"/>
        <v>1582</v>
      </c>
    </row>
    <row r="100" spans="1:27" x14ac:dyDescent="0.25">
      <c r="A100" t="s">
        <v>123</v>
      </c>
      <c r="B100" s="78">
        <v>55748</v>
      </c>
      <c r="C100" s="110">
        <v>1</v>
      </c>
      <c r="D100" s="176">
        <f t="shared" si="80"/>
        <v>57420.44</v>
      </c>
      <c r="E100" s="179">
        <f t="shared" si="81"/>
        <v>1672.4399999999998</v>
      </c>
      <c r="F100" s="180">
        <f t="shared" si="82"/>
        <v>2253</v>
      </c>
      <c r="G100" s="84"/>
      <c r="H100" s="122">
        <v>17</v>
      </c>
      <c r="I100" s="181">
        <v>57939.342134794686</v>
      </c>
      <c r="J100" s="87">
        <f t="shared" si="83"/>
        <v>3.9307995529789155E-2</v>
      </c>
      <c r="K100" s="118"/>
      <c r="L100" s="184">
        <f t="shared" si="84"/>
        <v>2191.342134794686</v>
      </c>
      <c r="M100" s="185">
        <f t="shared" si="85"/>
        <v>2952</v>
      </c>
      <c r="O100" s="130">
        <f t="shared" si="86"/>
        <v>18</v>
      </c>
      <c r="P100" s="192">
        <f t="shared" si="87"/>
        <v>59396.516589484767</v>
      </c>
      <c r="Q100" s="95">
        <f t="shared" si="88"/>
        <v>2.5149999999999905E-2</v>
      </c>
      <c r="R100" s="132"/>
      <c r="S100" s="195">
        <f t="shared" si="89"/>
        <v>1457.1744546900809</v>
      </c>
      <c r="T100" s="196">
        <f t="shared" si="90"/>
        <v>1963</v>
      </c>
      <c r="V100" s="154">
        <f t="shared" si="91"/>
        <v>19</v>
      </c>
      <c r="W100" s="200">
        <f t="shared" si="92"/>
        <v>60588.901660018659</v>
      </c>
      <c r="X100" s="94">
        <f t="shared" si="93"/>
        <v>2.0074999999999749E-2</v>
      </c>
      <c r="Y100" s="150"/>
      <c r="Z100" s="204">
        <f t="shared" si="94"/>
        <v>1192.3850705338918</v>
      </c>
      <c r="AA100" s="205">
        <f t="shared" si="95"/>
        <v>1606</v>
      </c>
    </row>
    <row r="101" spans="1:27" s="91" customFormat="1" x14ac:dyDescent="0.25">
      <c r="C101" s="83">
        <v>218</v>
      </c>
      <c r="D101" s="116"/>
      <c r="E101" s="190">
        <f>SUM(E5:E100)</f>
        <v>259984.46999999997</v>
      </c>
      <c r="F101" s="191">
        <f t="shared" si="82"/>
        <v>350199</v>
      </c>
      <c r="G101" s="92"/>
      <c r="H101" s="124"/>
      <c r="I101" s="125"/>
      <c r="J101" s="126"/>
      <c r="K101" s="126"/>
      <c r="L101" s="186">
        <f>SUM(L5:L100)</f>
        <v>313543.6522440954</v>
      </c>
      <c r="M101" s="187">
        <f>ROUND(L101*(1+$M$3),0)</f>
        <v>422343</v>
      </c>
      <c r="O101" s="136"/>
      <c r="P101" s="137"/>
      <c r="Q101" s="138"/>
      <c r="R101" s="139"/>
      <c r="S101" s="197">
        <f>SUM(S5:S100)</f>
        <v>225839.27020393807</v>
      </c>
      <c r="T101" s="198">
        <f>ROUND(S101*(1+$M$3),0)</f>
        <v>304205</v>
      </c>
      <c r="V101" s="155"/>
      <c r="W101" s="201"/>
      <c r="X101" s="157"/>
      <c r="Y101" s="158"/>
      <c r="Z101" s="206">
        <f>SUM(Z5:Z100)</f>
        <v>184801.05334314232</v>
      </c>
      <c r="AA101" s="207">
        <f>ROUND(Z101*(1+$M$3),0)</f>
        <v>248927</v>
      </c>
    </row>
    <row r="102" spans="1:27" s="91" customFormat="1" ht="15.75" thickBot="1" x14ac:dyDescent="0.3">
      <c r="C102" s="83"/>
      <c r="D102" s="114"/>
      <c r="E102" s="270" t="s">
        <v>126</v>
      </c>
      <c r="F102" s="271"/>
      <c r="G102" s="83"/>
      <c r="H102" s="124"/>
      <c r="I102" s="125" t="s">
        <v>141</v>
      </c>
      <c r="J102" s="168">
        <f>+L101/E107</f>
        <v>3.6180274796117101E-2</v>
      </c>
      <c r="K102" s="126"/>
      <c r="L102" s="186"/>
      <c r="M102" s="187"/>
      <c r="O102" s="136"/>
      <c r="P102" s="137"/>
      <c r="Q102" s="138"/>
      <c r="R102" s="139"/>
      <c r="S102" s="139"/>
      <c r="T102" s="140"/>
      <c r="V102" s="155"/>
      <c r="W102" s="156"/>
      <c r="X102" s="157"/>
      <c r="Y102" s="158"/>
      <c r="Z102" s="158"/>
      <c r="AA102" s="159"/>
    </row>
    <row r="103" spans="1:27" s="91" customFormat="1" x14ac:dyDescent="0.25">
      <c r="C103" s="83"/>
      <c r="H103" s="124"/>
      <c r="I103" s="125"/>
      <c r="J103" s="126"/>
      <c r="K103" s="126"/>
      <c r="L103" s="272" t="s">
        <v>128</v>
      </c>
      <c r="M103" s="273"/>
      <c r="O103" s="136"/>
      <c r="P103" s="137"/>
      <c r="Q103" s="138"/>
      <c r="R103" s="139"/>
      <c r="S103" s="139"/>
      <c r="T103" s="141"/>
      <c r="V103" s="155"/>
      <c r="W103" s="156"/>
      <c r="X103" s="157"/>
      <c r="Y103" s="158"/>
      <c r="Z103" s="158"/>
      <c r="AA103" s="160"/>
    </row>
    <row r="104" spans="1:27" s="91" customFormat="1" ht="15.75" thickBot="1" x14ac:dyDescent="0.3">
      <c r="C104" s="83"/>
      <c r="H104" s="127"/>
      <c r="I104" s="128"/>
      <c r="J104" s="129"/>
      <c r="K104" s="129"/>
      <c r="L104" s="188">
        <f>+L101-E101</f>
        <v>53559.182244095427</v>
      </c>
      <c r="M104" s="189">
        <f>+M101-F101</f>
        <v>72144</v>
      </c>
      <c r="O104" s="142"/>
      <c r="P104" s="143"/>
      <c r="Q104" s="144"/>
      <c r="R104" s="145"/>
      <c r="S104" s="146"/>
      <c r="T104" s="147"/>
      <c r="V104" s="161"/>
      <c r="W104" s="162"/>
      <c r="X104" s="163"/>
      <c r="Y104" s="164"/>
      <c r="Z104" s="165"/>
      <c r="AA104" s="166"/>
    </row>
    <row r="107" spans="1:27" x14ac:dyDescent="0.25">
      <c r="E107" s="78">
        <f>+E101/0.03</f>
        <v>8666149</v>
      </c>
      <c r="J107" s="169"/>
    </row>
  </sheetData>
  <mergeCells count="9">
    <mergeCell ref="V1:AA1"/>
    <mergeCell ref="V2:AA2"/>
    <mergeCell ref="E102:F102"/>
    <mergeCell ref="L103:M103"/>
    <mergeCell ref="H1:M1"/>
    <mergeCell ref="H2:M2"/>
    <mergeCell ref="D1:F1"/>
    <mergeCell ref="O1:T1"/>
    <mergeCell ref="O2:T2"/>
  </mergeCells>
  <pageMargins left="0.7" right="0.7" top="0.75" bottom="0.75" header="0.3" footer="0.3"/>
  <pageSetup paperSize="5" scale="61" fitToHeight="0" orientation="landscape" verticalDpi="360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Salary Table (52 Week)</vt:lpstr>
      <vt:lpstr>Salary Table (36week)</vt:lpstr>
      <vt:lpstr>impact to budget</vt:lpstr>
      <vt:lpstr>'impact to budget'!Print_Titles</vt:lpstr>
      <vt:lpstr>'Salary Table (36week)'!Print_Titles</vt:lpstr>
      <vt:lpstr>'Salary Table (52 Week)'!Print_Titles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Zinck, Paul W.</dc:creator>
  <cp:lastModifiedBy>Kanterman, Steve</cp:lastModifiedBy>
  <cp:lastPrinted>2021-04-30T13:39:21Z</cp:lastPrinted>
  <dcterms:created xsi:type="dcterms:W3CDTF">2021-04-28T02:41:02Z</dcterms:created>
  <dcterms:modified xsi:type="dcterms:W3CDTF">2021-05-25T19:53:20Z</dcterms:modified>
</cp:coreProperties>
</file>